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4115" windowHeight="8700" activeTab="0"/>
  </bookViews>
  <sheets>
    <sheet name="DK trinh" sheetId="1" r:id="rId1"/>
    <sheet name="DK lan 4" sheetId="2" r:id="rId2"/>
  </sheets>
  <definedNames>
    <definedName name="_xlnm.Print_Titles" localSheetId="1">'DK lan 4'!$4:$5</definedName>
    <definedName name="_xlnm.Print_Titles" localSheetId="0">'DK trinh'!$5:$6</definedName>
  </definedNames>
  <calcPr fullCalcOnLoad="1"/>
</workbook>
</file>

<file path=xl/sharedStrings.xml><?xml version="1.0" encoding="utf-8"?>
<sst xmlns="http://schemas.openxmlformats.org/spreadsheetml/2006/main" count="122" uniqueCount="85">
  <si>
    <t>STT</t>
  </si>
  <si>
    <t>Chức danh</t>
  </si>
  <si>
    <t xml:space="preserve">Số lượng (người) </t>
  </si>
  <si>
    <t>Diễn giải</t>
  </si>
  <si>
    <t>Mức hưởng cũ</t>
  </si>
  <si>
    <t xml:space="preserve">Dự toán kinh phí (Theo mức lương 1,15) tách BHYT riêng </t>
  </si>
  <si>
    <t>Ghi chú</t>
  </si>
  <si>
    <t xml:space="preserve">Mức hưởng PC dự kiến </t>
  </si>
  <si>
    <t xml:space="preserve">Nhu cầu 12 tháng </t>
  </si>
  <si>
    <t xml:space="preserve">BHY tế 3% </t>
  </si>
  <si>
    <t xml:space="preserve">Tổng nhu cầu KP </t>
  </si>
  <si>
    <t xml:space="preserve">A </t>
  </si>
  <si>
    <t xml:space="preserve">NGUỒN KINH PHÍ TW KHOÁN </t>
  </si>
  <si>
    <t>Kinh phí TW cấp theo mức khoán (bao gồm cả 3% BHYT) 
cho CB KCT cấp xã là:</t>
  </si>
  <si>
    <t xml:space="preserve"> Xã loại 1</t>
  </si>
  <si>
    <t>Bằng 45 xã *20.3*1150000 đ * 12 tháng</t>
  </si>
  <si>
    <t xml:space="preserve"> Xã loại 2</t>
  </si>
  <si>
    <t>Bằng 80 xã *18.6*1150000 đ * 12 tháng</t>
  </si>
  <si>
    <t xml:space="preserve"> Xã loại 3</t>
  </si>
  <si>
    <t>Bằng 5 xã *17.6*1150000 đ * 12 tháng</t>
  </si>
  <si>
    <t xml:space="preserve">Thôn 1,2 </t>
  </si>
  <si>
    <t xml:space="preserve">Thôn, bản loại 3 </t>
  </si>
  <si>
    <t>Thôn Bản loại 3 Bằng 41 T,B *3.0*1150000đ * 12 tháng</t>
  </si>
  <si>
    <t xml:space="preserve">Tổ dân phố </t>
  </si>
  <si>
    <t>Tổ dân phố 208 *3.0*1150000đ * 12 tháng</t>
  </si>
  <si>
    <t>B</t>
  </si>
  <si>
    <t xml:space="preserve">TỔNG NHU CẦU CHI THEO MỨC PHỤ CẤP DỰ KIẾN </t>
  </si>
  <si>
    <t>I</t>
  </si>
  <si>
    <t xml:space="preserve">Những người hoạt động không chuyên trách ở cấp xã </t>
  </si>
  <si>
    <t>Phó trưởng công an 1 (không bố trí ở 9 phường và 5 thị trấn)</t>
  </si>
  <si>
    <t>Người</t>
  </si>
  <si>
    <t>Phó trưởng công an 2 (không bố trí ở 2 xã loại 3)</t>
  </si>
  <si>
    <t>Phó chỉ huy trưởng quân sự 1</t>
  </si>
  <si>
    <t>Phó chỉ huy trưởng quân sự 2 (không bố trí ở 5 xã, thị trấn loại 3)</t>
  </si>
  <si>
    <t>Cán bộ Giao thông Thủy lợi -Nông - Lâm - Ngư nghiệp</t>
  </si>
  <si>
    <t>Cán bộ lao động  - Thương binh và xã hội</t>
  </si>
  <si>
    <t xml:space="preserve">Chủ tịch hội Người cao tuổi </t>
  </si>
  <si>
    <t>Chủ tịch Hội Chữ Thập đỏ</t>
  </si>
  <si>
    <t>PCT UB Mặt trận Tổ quốc 1.</t>
  </si>
  <si>
    <t>PCT UB Mặt trận Tổ quốc.2</t>
  </si>
  <si>
    <t>Cán bộ tổ chức Đảng</t>
  </si>
  <si>
    <t>Cán bộ Kiểm tra Đảng</t>
  </si>
  <si>
    <t>Cán bộ Tuyên giáo</t>
  </si>
  <si>
    <t>Cán bộ Văn phòng Đảng uỷ</t>
  </si>
  <si>
    <t>Cán bộ TĐKT-Dân tộc- Tôn giáo</t>
  </si>
  <si>
    <t>Thủ quỹ- Văn thư- Lưu trữ</t>
  </si>
  <si>
    <t>PBT Đoàn TNCS HCM.</t>
  </si>
  <si>
    <t>PCT  Hội Liên hiệp PN.</t>
  </si>
  <si>
    <t xml:space="preserve">PCT Hội nông dân </t>
  </si>
  <si>
    <t>Phó chủ tịch HCCB</t>
  </si>
  <si>
    <t>Phó Chủ tịch Hội Người cao tuổi</t>
  </si>
  <si>
    <t>Phó Chủ tịch Hội Chữ Thập đỏ</t>
  </si>
  <si>
    <t>Cán bộ quản lý nhà VH.</t>
  </si>
  <si>
    <t>Cán bộ PT ĐTH</t>
  </si>
  <si>
    <t>II</t>
  </si>
  <si>
    <t>Cấp thôn, bản, tổ dân phố</t>
  </si>
  <si>
    <t>Công an viên 1(không bố trí ở 9 phường và 5 thị trấn là 208 Tổ dân phố)</t>
  </si>
  <si>
    <t>Thôn đội trưởng</t>
  </si>
  <si>
    <t>Trưởng ban bảo vệ dân phố</t>
  </si>
  <si>
    <t>Phó trưởng ban bảo vệ dân phố</t>
  </si>
  <si>
    <t>Tổ trưởng tổ bảo vệ dân phố</t>
  </si>
  <si>
    <t>Tổ viên tổ bảo vệ dân phố</t>
  </si>
  <si>
    <t>208 *2 người/TDP</t>
  </si>
  <si>
    <t>Ban công tác MT</t>
  </si>
  <si>
    <t>Kinh phí TW cấp theo mức khoán cho CB KCT ở thôn, bản, tổ dân phố (bao gồm cả 3% BHYT)là:</t>
  </si>
  <si>
    <t>116 xã *2 người/xã</t>
  </si>
  <si>
    <t xml:space="preserve"> Y tế thôn, bản (đối với những thôn, bản tại các xã còn lại)</t>
  </si>
  <si>
    <t xml:space="preserve">Công an viên thường trực  </t>
  </si>
  <si>
    <t>Thôn, bản loai 1,2 Bằng 1527 T,B *5.0*1150000đ * 12 tháng</t>
  </si>
  <si>
    <t xml:space="preserve">DỰ TOÁN KINH PHÍ  </t>
  </si>
  <si>
    <t>4 Chi hội</t>
  </si>
  <si>
    <t>Công an viên 2 (không tính 10 thôn chỉ được bố trí 1)</t>
  </si>
  <si>
    <t xml:space="preserve"> Y tế thôn, bản (đối với những thôn, bản tại các xã vùng khó khăn theo Quyết định số 1049/QĐ-TTg ngày 26/6/2014 của Thủ tướng chính phủ)</t>
  </si>
  <si>
    <t>Cô đỡ thôn, bản (đối với những thôn, bản còn khó khăn về công tác chăm sóc sức khỏe bà mẹ và trẻ em theo danh sách được Ủy ban nhân dân tỉnh phê duyệt), dự kiến là các thôn, bản thuộc xã, thôn ĐBKK</t>
  </si>
  <si>
    <t>Người/phường, TT</t>
  </si>
  <si>
    <t xml:space="preserve">Chi hội trưởng: Chi hội Phụ nữ; Đoàn thanh niên, Hội Cựu chiến binh; Hội Nông dân (đối với những thôn, bản thuộc xã còn lại, tổ dân phố) </t>
  </si>
  <si>
    <t>Bí thư thôn, bản (đối với những thôn, bản thuộc xã trọng điểm, phức tạp về an ninh, trật tự; xã biên giới; xã loại 1,loại 2)</t>
  </si>
  <si>
    <t>Bí thư thôn, bản (đối với những thôn, bản thuộc xã còn lại, tổ dân phố)</t>
  </si>
  <si>
    <t>Trưởng thôn (đối với những thôn, bản thuộc xã trọng điểm, phức tạp về an ninh, trật tự; xã biên giới; xã loại 1,loại 2)</t>
  </si>
  <si>
    <t>Trưởng thôn (đối với những thôn, bản thuộc xã còn lại, tổ dân phố)</t>
  </si>
  <si>
    <t>Trưởng Ban công tác mặt trận (đối với những thôn, bản thuộc xã trọng điểm, phức tạp về an ninh, trật tự; xã biên giới; xã loại 1,loại 2)</t>
  </si>
  <si>
    <t>Trưởng Ban công tác mặt trận  (đối với những thôn, bản thuộc xã còn lại, tổ dân phố)</t>
  </si>
  <si>
    <t xml:space="preserve">Chi hội trưởng: Chi hội Phụ nữ; Đoàn thanh niên, Hội Cựu chiến binh; Hội Nông dân (đối với những thôn, bản thuộc xã trọng điểm, phức tạp về an ninh, trật tự; xã biên giới; xã loại 1,loại 2) </t>
  </si>
  <si>
    <t xml:space="preserve">Chi  phụ cấp cho cán bộ không chuyên trách ở xã, phường, thị trấn; ở thôn, bản, tổ dân phố (bao gồm 3% BHYT); 
 trên địa bàn tỉnh Điện Biên theo Nghị định số 29/2013/NĐ-CP sửa đổi, bổ sung Nghị định số 92/2009/NĐ-CP  </t>
  </si>
  <si>
    <t xml:space="preserve"> (Kèm theo Tờ trình số   2233 /TTr-UBND ngày  16/6/2015 của lỦy ban nhân dân tỉnh Điện Biên)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</si>
</sst>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409]h:mm:ss\ AM/PM"/>
    <numFmt numFmtId="174" formatCode="[$-409]dddd\,\ mmmm\ dd\,\ yyyy"/>
    <numFmt numFmtId="175" formatCode="00000"/>
    <numFmt numFmtId="176" formatCode="#,##0.00;[Red]#,##0.00"/>
    <numFmt numFmtId="177" formatCode="#,##0;[Red]#,##0"/>
    <numFmt numFmtId="178" formatCode="#,##0.0"/>
    <numFmt numFmtId="179" formatCode="0.000"/>
    <numFmt numFmtId="180" formatCode="#,##0.0;[Red]#,##0.0"/>
    <numFmt numFmtId="181" formatCode="#,##0.000;[Red]#,##0.000"/>
    <numFmt numFmtId="182" formatCode="#,##0.000"/>
    <numFmt numFmtId="183" formatCode="#,##0.0000"/>
    <numFmt numFmtId="184" formatCode="#.##0.00"/>
    <numFmt numFmtId="185" formatCode="#.##0.0"/>
    <numFmt numFmtId="186" formatCode="#.##0."/>
    <numFmt numFmtId="187" formatCode="#.##0"/>
    <numFmt numFmtId="188" formatCode="#.##"/>
    <numFmt numFmtId="189" formatCode="#.#"/>
    <numFmt numFmtId="190" formatCode="#.##0.000"/>
    <numFmt numFmtId="191" formatCode="_(* #,##0.0_);_(* \(#,##0.0\);_(* &quot;-&quot;??_);_(@_)"/>
    <numFmt numFmtId="192" formatCode="_(* #,##0_);_(* \(#,##0\);_(* &quot;-&quot;??_);_(@_)"/>
    <numFmt numFmtId="193" formatCode="_(* #,##0.000_);_(* \(#,##0.000\);_(* &quot;-&quot;???_);_(@_)"/>
    <numFmt numFmtId="194" formatCode="_(* #,##0.0_);_(* \(#,##0.0\);_(* &quot;-&quot;?_);_(@_)"/>
    <numFmt numFmtId="195" formatCode="#,##0.0000;[Red]#,##0.0000"/>
    <numFmt numFmtId="196" formatCode="_(* #,##0.0000_);_(* \(#,##0.0000\);_(* &quot;-&quot;????_);_(@_)"/>
    <numFmt numFmtId="197" formatCode="#,##0.00000;[Red]#,##0.00000"/>
    <numFmt numFmtId="198" formatCode="#,##0.000000;[Red]#,##0.000000"/>
    <numFmt numFmtId="199" formatCode="#,##0.0000000;[Red]#,##0.0000000"/>
    <numFmt numFmtId="200" formatCode="#,##0.00000000;[Red]#,##0.00000000"/>
    <numFmt numFmtId="201" formatCode="#,##0.000000000;[Red]#,##0.000000000"/>
    <numFmt numFmtId="202" formatCode="0.0000"/>
    <numFmt numFmtId="203" formatCode="_(* #,##0.000_);_(* \(#,##0.000\);_(* &quot;-&quot;??_);_(@_)"/>
  </numFmts>
  <fonts count="45">
    <font>
      <sz val="12"/>
      <name val="Times New Roman"/>
      <family val="0"/>
    </font>
    <font>
      <u val="single"/>
      <sz val="10.2"/>
      <color indexed="36"/>
      <name val="Times New Roman"/>
      <family val="0"/>
    </font>
    <font>
      <u val="single"/>
      <sz val="10.2"/>
      <color indexed="12"/>
      <name val="Times New Roman"/>
      <family val="0"/>
    </font>
    <font>
      <sz val="8"/>
      <name val="Times New Roman"/>
      <family val="0"/>
    </font>
    <font>
      <b/>
      <sz val="12"/>
      <name val="Times New Roman"/>
      <family val="1"/>
    </font>
    <font>
      <i/>
      <sz val="12"/>
      <name val="Times New Roman"/>
      <family val="1"/>
    </font>
    <font>
      <i/>
      <sz val="10"/>
      <name val="Times New Roman"/>
      <family val="1"/>
    </font>
    <font>
      <sz val="10"/>
      <name val="Times New Roman"/>
      <family val="1"/>
    </font>
    <font>
      <b/>
      <sz val="10"/>
      <name val="Times New Roman"/>
      <family val="1"/>
    </font>
    <font>
      <b/>
      <sz val="10"/>
      <color indexed="10"/>
      <name val="Times New Roman"/>
      <family val="1"/>
    </font>
    <font>
      <sz val="9"/>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2"/>
      <color indexed="8"/>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5">
    <xf numFmtId="0" fontId="0" fillId="0" borderId="0" xfId="0" applyAlignment="1">
      <alignment/>
    </xf>
    <xf numFmtId="0" fontId="0" fillId="0" borderId="0" xfId="0" applyAlignment="1">
      <alignment horizontal="center"/>
    </xf>
    <xf numFmtId="178" fontId="4" fillId="0" borderId="10" xfId="0" applyNumberFormat="1" applyFont="1" applyBorder="1" applyAlignment="1">
      <alignment horizontal="center" vertical="center" wrapText="1"/>
    </xf>
    <xf numFmtId="177" fontId="4" fillId="0" borderId="10" xfId="42" applyNumberFormat="1" applyFont="1" applyBorder="1" applyAlignment="1">
      <alignment horizontal="center" vertical="center" wrapText="1"/>
    </xf>
    <xf numFmtId="0" fontId="5" fillId="0" borderId="0" xfId="0" applyFont="1" applyAlignment="1">
      <alignment/>
    </xf>
    <xf numFmtId="0" fontId="6" fillId="0" borderId="11" xfId="0" applyFont="1" applyBorder="1" applyAlignment="1">
      <alignment horizontal="center" vertical="center" wrapText="1"/>
    </xf>
    <xf numFmtId="0" fontId="6" fillId="0" borderId="0" xfId="0" applyFont="1" applyAlignment="1">
      <alignment/>
    </xf>
    <xf numFmtId="0" fontId="7" fillId="33"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180" fontId="8" fillId="33" borderId="12" xfId="0" applyNumberFormat="1" applyFont="1" applyFill="1" applyBorder="1" applyAlignment="1">
      <alignment horizontal="center" vertical="center" wrapText="1"/>
    </xf>
    <xf numFmtId="43" fontId="8" fillId="33" borderId="12" xfId="0" applyNumberFormat="1" applyFont="1" applyFill="1" applyBorder="1" applyAlignment="1">
      <alignment horizontal="center" vertical="center" wrapText="1"/>
    </xf>
    <xf numFmtId="43" fontId="7" fillId="33" borderId="12" xfId="0" applyNumberFormat="1" applyFont="1" applyFill="1" applyBorder="1" applyAlignment="1">
      <alignment horizontal="center" vertical="center" wrapText="1"/>
    </xf>
    <xf numFmtId="0" fontId="7" fillId="0" borderId="0" xfId="0" applyFont="1" applyFill="1" applyAlignment="1">
      <alignment/>
    </xf>
    <xf numFmtId="0" fontId="7" fillId="33" borderId="12" xfId="0" applyFont="1" applyFill="1" applyBorder="1" applyAlignment="1">
      <alignment vertical="center" wrapText="1"/>
    </xf>
    <xf numFmtId="0" fontId="8" fillId="33" borderId="12" xfId="0" applyFont="1" applyFill="1" applyBorder="1" applyAlignment="1">
      <alignment horizontal="center" vertical="center"/>
    </xf>
    <xf numFmtId="0" fontId="7" fillId="0" borderId="0" xfId="0" applyFont="1" applyAlignment="1">
      <alignment/>
    </xf>
    <xf numFmtId="0" fontId="7" fillId="0" borderId="12" xfId="0" applyFont="1" applyBorder="1" applyAlignment="1">
      <alignment horizontal="center"/>
    </xf>
    <xf numFmtId="0" fontId="7" fillId="0" borderId="12" xfId="0" applyFont="1" applyFill="1" applyBorder="1" applyAlignment="1">
      <alignment horizontal="center" vertical="center" wrapText="1"/>
    </xf>
    <xf numFmtId="177" fontId="8"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177" fontId="7" fillId="0" borderId="12" xfId="0" applyNumberFormat="1" applyFont="1" applyBorder="1" applyAlignment="1">
      <alignment horizontal="center" vertical="center"/>
    </xf>
    <xf numFmtId="180" fontId="7" fillId="0" borderId="12" xfId="0" applyNumberFormat="1" applyFont="1" applyBorder="1" applyAlignment="1">
      <alignment horizontal="center" vertical="center"/>
    </xf>
    <xf numFmtId="177" fontId="7" fillId="0" borderId="12" xfId="0" applyNumberFormat="1" applyFont="1" applyFill="1" applyBorder="1" applyAlignment="1">
      <alignment horizontal="center" vertical="center"/>
    </xf>
    <xf numFmtId="180" fontId="8" fillId="33" borderId="12" xfId="0" applyNumberFormat="1" applyFont="1" applyFill="1" applyBorder="1" applyAlignment="1">
      <alignment horizontal="center" vertical="center"/>
    </xf>
    <xf numFmtId="0" fontId="7" fillId="0" borderId="0" xfId="0" applyFont="1" applyFill="1" applyAlignment="1">
      <alignment horizontal="center" vertical="center"/>
    </xf>
    <xf numFmtId="192" fontId="8" fillId="33" borderId="12" xfId="42" applyNumberFormat="1" applyFont="1" applyFill="1" applyBorder="1" applyAlignment="1">
      <alignment horizontal="center" vertical="center" wrapText="1"/>
    </xf>
    <xf numFmtId="176" fontId="8" fillId="33" borderId="12" xfId="0" applyNumberFormat="1" applyFont="1" applyFill="1" applyBorder="1" applyAlignment="1">
      <alignment horizontal="center" vertical="center" wrapText="1"/>
    </xf>
    <xf numFmtId="0" fontId="8" fillId="0" borderId="0" xfId="0" applyFont="1" applyAlignment="1">
      <alignment/>
    </xf>
    <xf numFmtId="0" fontId="8" fillId="0" borderId="12" xfId="0" applyFont="1" applyBorder="1" applyAlignment="1">
      <alignment horizontal="center" vertical="center" wrapText="1"/>
    </xf>
    <xf numFmtId="176" fontId="9" fillId="0" borderId="12" xfId="0" applyNumberFormat="1" applyFont="1" applyBorder="1" applyAlignment="1">
      <alignment horizontal="center" vertical="center" wrapText="1"/>
    </xf>
    <xf numFmtId="177" fontId="9" fillId="0" borderId="12" xfId="0" applyNumberFormat="1" applyFont="1" applyBorder="1" applyAlignment="1">
      <alignment horizontal="center" vertical="center" wrapText="1"/>
    </xf>
    <xf numFmtId="0" fontId="8" fillId="0" borderId="0" xfId="0" applyFont="1" applyAlignment="1">
      <alignment horizontal="center" vertical="center" wrapText="1"/>
    </xf>
    <xf numFmtId="0" fontId="7" fillId="0" borderId="12" xfId="0" applyFont="1" applyBorder="1" applyAlignment="1">
      <alignment horizontal="center" vertical="center" wrapText="1"/>
    </xf>
    <xf numFmtId="176" fontId="7" fillId="0" borderId="12" xfId="0" applyNumberFormat="1" applyFont="1" applyBorder="1" applyAlignment="1">
      <alignment horizontal="center" vertical="center"/>
    </xf>
    <xf numFmtId="0" fontId="7" fillId="0" borderId="12" xfId="0" applyFont="1" applyFill="1" applyBorder="1" applyAlignment="1">
      <alignment horizontal="center" vertical="center"/>
    </xf>
    <xf numFmtId="176" fontId="7" fillId="0" borderId="12" xfId="0" applyNumberFormat="1" applyFont="1" applyFill="1" applyBorder="1" applyAlignment="1">
      <alignment horizontal="center" vertical="center"/>
    </xf>
    <xf numFmtId="180" fontId="9" fillId="33" borderId="12" xfId="0" applyNumberFormat="1" applyFont="1" applyFill="1" applyBorder="1" applyAlignment="1">
      <alignment horizontal="center" vertical="center" wrapText="1"/>
    </xf>
    <xf numFmtId="4" fontId="7" fillId="0" borderId="12" xfId="0" applyNumberFormat="1" applyFont="1" applyFill="1" applyBorder="1" applyAlignment="1">
      <alignment horizontal="center" vertical="center"/>
    </xf>
    <xf numFmtId="43" fontId="7" fillId="33" borderId="12" xfId="0" applyNumberFormat="1" applyFont="1" applyFill="1" applyBorder="1" applyAlignment="1">
      <alignment horizontal="center" vertical="center"/>
    </xf>
    <xf numFmtId="0" fontId="4" fillId="0" borderId="0" xfId="0" applyFont="1" applyAlignment="1">
      <alignment wrapText="1"/>
    </xf>
    <xf numFmtId="177" fontId="8" fillId="33" borderId="12" xfId="0" applyNumberFormat="1" applyFont="1" applyFill="1" applyBorder="1" applyAlignment="1">
      <alignment horizontal="center" vertical="center"/>
    </xf>
    <xf numFmtId="0" fontId="0" fillId="0" borderId="0" xfId="0" applyAlignment="1">
      <alignment horizontal="center" vertical="center"/>
    </xf>
    <xf numFmtId="0" fontId="7" fillId="33" borderId="12" xfId="0" applyFont="1" applyFill="1" applyBorder="1" applyAlignment="1">
      <alignment horizontal="center" vertical="center"/>
    </xf>
    <xf numFmtId="181" fontId="7" fillId="0" borderId="12" xfId="0" applyNumberFormat="1" applyFont="1" applyBorder="1" applyAlignment="1">
      <alignment horizontal="center" vertical="center"/>
    </xf>
    <xf numFmtId="177" fontId="0" fillId="0" borderId="0" xfId="0" applyNumberFormat="1" applyAlignment="1">
      <alignment horizontal="center" vertical="center"/>
    </xf>
    <xf numFmtId="0" fontId="10" fillId="0" borderId="12" xfId="0" applyFont="1" applyBorder="1" applyAlignment="1">
      <alignment horizontal="center" vertical="center" wrapText="1"/>
    </xf>
    <xf numFmtId="0" fontId="7" fillId="0" borderId="12" xfId="0" applyFont="1" applyFill="1" applyBorder="1" applyAlignment="1">
      <alignment horizontal="justify" vertical="center" wrapText="1"/>
    </xf>
    <xf numFmtId="0" fontId="8" fillId="0" borderId="12" xfId="0" applyFont="1" applyBorder="1" applyAlignment="1">
      <alignment horizontal="justify" vertical="center" wrapText="1"/>
    </xf>
    <xf numFmtId="0" fontId="0" fillId="0" borderId="0" xfId="0" applyAlignment="1">
      <alignment horizontal="justify"/>
    </xf>
    <xf numFmtId="0" fontId="7" fillId="0" borderId="13" xfId="0" applyFont="1" applyFill="1" applyBorder="1" applyAlignment="1">
      <alignment horizontal="center" vertical="center"/>
    </xf>
    <xf numFmtId="0" fontId="0" fillId="0" borderId="0" xfId="0" applyBorder="1" applyAlignment="1">
      <alignment/>
    </xf>
    <xf numFmtId="0" fontId="4" fillId="0" borderId="0" xfId="0" applyFont="1" applyBorder="1" applyAlignment="1">
      <alignment wrapText="1"/>
    </xf>
    <xf numFmtId="0" fontId="0" fillId="0" borderId="0" xfId="0" applyBorder="1" applyAlignment="1">
      <alignment horizontal="center"/>
    </xf>
    <xf numFmtId="0" fontId="0" fillId="0" borderId="0" xfId="0" applyBorder="1" applyAlignment="1">
      <alignment horizontal="center" vertical="center"/>
    </xf>
    <xf numFmtId="178" fontId="4" fillId="0" borderId="0" xfId="0" applyNumberFormat="1" applyFont="1" applyBorder="1" applyAlignment="1">
      <alignment horizontal="center" vertical="center" wrapText="1"/>
    </xf>
    <xf numFmtId="177" fontId="4" fillId="0" borderId="0" xfId="42" applyNumberFormat="1" applyFont="1" applyBorder="1" applyAlignment="1">
      <alignment horizontal="center" vertical="center" wrapText="1"/>
    </xf>
    <xf numFmtId="0" fontId="5"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xf>
    <xf numFmtId="0" fontId="7"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180" fontId="8" fillId="33" borderId="0" xfId="0" applyNumberFormat="1" applyFont="1" applyFill="1" applyBorder="1" applyAlignment="1">
      <alignment horizontal="center" vertical="center" wrapText="1"/>
    </xf>
    <xf numFmtId="43" fontId="8" fillId="33" borderId="0" xfId="0" applyNumberFormat="1" applyFont="1" applyFill="1" applyBorder="1" applyAlignment="1">
      <alignment horizontal="center" vertical="center" wrapText="1"/>
    </xf>
    <xf numFmtId="43" fontId="7" fillId="33" borderId="0" xfId="0" applyNumberFormat="1" applyFont="1" applyFill="1" applyBorder="1" applyAlignment="1">
      <alignment horizontal="center" vertical="center" wrapText="1"/>
    </xf>
    <xf numFmtId="0" fontId="7" fillId="0" borderId="0" xfId="0" applyFont="1" applyFill="1" applyBorder="1" applyAlignment="1">
      <alignment/>
    </xf>
    <xf numFmtId="0" fontId="7" fillId="33" borderId="0" xfId="0" applyFont="1" applyFill="1" applyBorder="1" applyAlignment="1">
      <alignment vertical="center" wrapText="1"/>
    </xf>
    <xf numFmtId="0" fontId="8" fillId="33" borderId="0" xfId="0" applyFont="1" applyFill="1" applyBorder="1" applyAlignment="1">
      <alignment horizontal="center" vertical="center"/>
    </xf>
    <xf numFmtId="177" fontId="8"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7" fillId="0" borderId="0" xfId="0" applyFont="1" applyBorder="1" applyAlignment="1">
      <alignment/>
    </xf>
    <xf numFmtId="0" fontId="7" fillId="0" borderId="0" xfId="0" applyFont="1" applyBorder="1" applyAlignment="1">
      <alignment horizontal="center"/>
    </xf>
    <xf numFmtId="180" fontId="7"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wrapText="1"/>
    </xf>
    <xf numFmtId="177" fontId="7" fillId="0" borderId="0" xfId="0" applyNumberFormat="1" applyFont="1" applyBorder="1" applyAlignment="1">
      <alignment horizontal="center" vertical="center"/>
    </xf>
    <xf numFmtId="177" fontId="7" fillId="0" borderId="0" xfId="0" applyNumberFormat="1" applyFont="1" applyFill="1" applyBorder="1" applyAlignment="1">
      <alignment horizontal="center" vertical="center"/>
    </xf>
    <xf numFmtId="180" fontId="8" fillId="33" borderId="0" xfId="0" applyNumberFormat="1" applyFont="1" applyFill="1" applyBorder="1" applyAlignment="1">
      <alignment horizontal="center" vertical="center"/>
    </xf>
    <xf numFmtId="43" fontId="7" fillId="33"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92" fontId="8" fillId="33" borderId="0" xfId="42" applyNumberFormat="1" applyFont="1" applyFill="1" applyBorder="1" applyAlignment="1">
      <alignment horizontal="center" vertical="center" wrapText="1"/>
    </xf>
    <xf numFmtId="176" fontId="8" fillId="33" borderId="0" xfId="0" applyNumberFormat="1" applyFont="1" applyFill="1" applyBorder="1" applyAlignment="1">
      <alignment horizontal="center" vertical="center" wrapText="1"/>
    </xf>
    <xf numFmtId="0" fontId="8" fillId="0" borderId="0" xfId="0" applyFont="1" applyBorder="1" applyAlignment="1">
      <alignment/>
    </xf>
    <xf numFmtId="0" fontId="7" fillId="0" borderId="0" xfId="0" applyFont="1" applyFill="1" applyBorder="1" applyAlignment="1">
      <alignment horizontal="left" vertical="center" wrapText="1"/>
    </xf>
    <xf numFmtId="176" fontId="7" fillId="0" borderId="0" xfId="0" applyNumberFormat="1" applyFont="1" applyBorder="1" applyAlignment="1">
      <alignment horizontal="center" vertical="center"/>
    </xf>
    <xf numFmtId="181" fontId="7" fillId="0" borderId="0" xfId="0" applyNumberFormat="1" applyFont="1" applyBorder="1" applyAlignment="1">
      <alignment horizontal="center" vertical="center"/>
    </xf>
    <xf numFmtId="176" fontId="7" fillId="0"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176" fontId="9" fillId="0" borderId="0" xfId="0" applyNumberFormat="1" applyFont="1" applyBorder="1" applyAlignment="1">
      <alignment horizontal="center" vertical="center" wrapText="1"/>
    </xf>
    <xf numFmtId="180" fontId="9" fillId="33" borderId="0" xfId="0" applyNumberFormat="1" applyFont="1" applyFill="1" applyBorder="1" applyAlignment="1">
      <alignment horizontal="center" vertical="center" wrapText="1"/>
    </xf>
    <xf numFmtId="177"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4" fontId="7" fillId="0" borderId="0" xfId="0" applyNumberFormat="1" applyFont="1" applyFill="1" applyBorder="1" applyAlignment="1">
      <alignment horizontal="center" vertical="center"/>
    </xf>
    <xf numFmtId="177" fontId="0" fillId="0" borderId="0" xfId="0" applyNumberForma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5" fillId="34"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78" fontId="4" fillId="0" borderId="16" xfId="0" applyNumberFormat="1" applyFont="1" applyBorder="1" applyAlignment="1">
      <alignment horizontal="center" vertical="center" wrapText="1"/>
    </xf>
    <xf numFmtId="178" fontId="4" fillId="0" borderId="17" xfId="0" applyNumberFormat="1" applyFont="1" applyBorder="1" applyAlignment="1">
      <alignment horizontal="center" vertical="center" wrapText="1"/>
    </xf>
    <xf numFmtId="177" fontId="4" fillId="0" borderId="18" xfId="0" applyNumberFormat="1" applyFont="1" applyBorder="1" applyAlignment="1">
      <alignment horizontal="center" vertical="center" wrapText="1"/>
    </xf>
    <xf numFmtId="177" fontId="4" fillId="0" borderId="19" xfId="0" applyNumberFormat="1" applyFont="1" applyBorder="1" applyAlignment="1">
      <alignment horizontal="center" vertical="center" wrapText="1"/>
    </xf>
    <xf numFmtId="177" fontId="4" fillId="0" borderId="20" xfId="0" applyNumberFormat="1" applyFont="1" applyBorder="1" applyAlignment="1">
      <alignment horizontal="center" vertical="center" wrapText="1"/>
    </xf>
    <xf numFmtId="0" fontId="7" fillId="0" borderId="21" xfId="0" applyFont="1" applyBorder="1" applyAlignment="1">
      <alignment horizontal="center" vertical="center"/>
    </xf>
    <xf numFmtId="177" fontId="7" fillId="0" borderId="12" xfId="0" applyNumberFormat="1" applyFont="1" applyBorder="1" applyAlignment="1">
      <alignment horizont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177" fontId="7" fillId="0" borderId="12" xfId="0" applyNumberFormat="1" applyFont="1" applyBorder="1" applyAlignment="1">
      <alignment horizontal="center" vertical="center"/>
    </xf>
    <xf numFmtId="0" fontId="5" fillId="0" borderId="0" xfId="0" applyFont="1" applyAlignment="1">
      <alignment horizontal="center" wrapText="1"/>
    </xf>
    <xf numFmtId="177" fontId="7" fillId="0" borderId="12" xfId="0" applyNumberFormat="1" applyFont="1" applyFill="1" applyBorder="1" applyAlignment="1">
      <alignment horizontal="center" vertical="center"/>
    </xf>
    <xf numFmtId="177" fontId="8" fillId="33" borderId="12"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8" fillId="33" borderId="12" xfId="0" applyFont="1" applyFill="1" applyBorder="1" applyAlignment="1">
      <alignment horizontal="center" vertical="center" wrapText="1"/>
    </xf>
    <xf numFmtId="0" fontId="8" fillId="33" borderId="12" xfId="0"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wrapText="1"/>
    </xf>
    <xf numFmtId="0" fontId="5" fillId="34" borderId="0" xfId="0" applyFont="1" applyFill="1" applyBorder="1" applyAlignment="1">
      <alignment horizontal="center" vertical="center" wrapText="1"/>
    </xf>
    <xf numFmtId="0" fontId="4" fillId="0" borderId="0" xfId="0" applyFont="1" applyBorder="1" applyAlignment="1">
      <alignment horizontal="center" vertical="center" wrapText="1"/>
    </xf>
    <xf numFmtId="178"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177" fontId="7" fillId="0" borderId="0" xfId="0" applyNumberFormat="1" applyFont="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7" fillId="0" borderId="0" xfId="0" applyNumberFormat="1" applyFont="1" applyBorder="1" applyAlignment="1">
      <alignment horizontal="center" vertical="center"/>
    </xf>
    <xf numFmtId="177" fontId="7" fillId="0" borderId="0" xfId="0" applyNumberFormat="1" applyFont="1" applyFill="1" applyBorder="1" applyAlignment="1">
      <alignment horizontal="center" vertical="center"/>
    </xf>
    <xf numFmtId="177" fontId="8" fillId="33"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4"/>
  <sheetViews>
    <sheetView tabSelected="1" zoomScalePageLayoutView="0" workbookViewId="0" topLeftCell="A1">
      <pane xSplit="4" ySplit="8" topLeftCell="E39" activePane="bottomRight" state="frozen"/>
      <selection pane="topLeft" activeCell="A1" sqref="A1"/>
      <selection pane="topRight" activeCell="E1" sqref="E1"/>
      <selection pane="bottomLeft" activeCell="A8" sqref="A8"/>
      <selection pane="bottomRight" activeCell="A4" sqref="A4"/>
    </sheetView>
  </sheetViews>
  <sheetFormatPr defaultColWidth="9.00390625" defaultRowHeight="15.75"/>
  <cols>
    <col min="1" max="1" width="12.375" style="1" customWidth="1"/>
    <col min="2" max="2" width="34.75390625" style="0" customWidth="1"/>
    <col min="3" max="3" width="9.875" style="42" customWidth="1"/>
    <col min="4" max="4" width="12.125" style="42" customWidth="1"/>
    <col min="5" max="5" width="9.875" style="45" customWidth="1"/>
    <col min="6" max="6" width="9.625" style="45" customWidth="1"/>
    <col min="7" max="7" width="11.875" style="45" customWidth="1"/>
    <col min="8" max="8" width="9.25390625" style="45" customWidth="1"/>
    <col min="9" max="9" width="12.125" style="45" customWidth="1"/>
    <col min="10" max="10" width="8.625" style="42" customWidth="1"/>
  </cols>
  <sheetData>
    <row r="1" spans="1:10" ht="26.25" customHeight="1">
      <c r="A1" s="97" t="s">
        <v>69</v>
      </c>
      <c r="B1" s="97"/>
      <c r="C1" s="97"/>
      <c r="D1" s="97"/>
      <c r="E1" s="97"/>
      <c r="F1" s="97"/>
      <c r="G1" s="97"/>
      <c r="H1" s="97"/>
      <c r="I1" s="97"/>
      <c r="J1" s="97"/>
    </row>
    <row r="2" spans="1:12" ht="36" customHeight="1">
      <c r="A2" s="98" t="s">
        <v>83</v>
      </c>
      <c r="B2" s="98"/>
      <c r="C2" s="98"/>
      <c r="D2" s="98"/>
      <c r="E2" s="98"/>
      <c r="F2" s="98"/>
      <c r="G2" s="98"/>
      <c r="H2" s="98"/>
      <c r="I2" s="98"/>
      <c r="J2" s="98"/>
      <c r="K2" s="40"/>
      <c r="L2" s="40"/>
    </row>
    <row r="3" spans="1:12" ht="16.5" customHeight="1">
      <c r="A3" s="112" t="s">
        <v>84</v>
      </c>
      <c r="B3" s="112"/>
      <c r="C3" s="112"/>
      <c r="D3" s="112"/>
      <c r="E3" s="112"/>
      <c r="F3" s="112"/>
      <c r="G3" s="112"/>
      <c r="H3" s="112"/>
      <c r="I3" s="112"/>
      <c r="J3" s="112"/>
      <c r="K3" s="40"/>
      <c r="L3" s="40"/>
    </row>
    <row r="4" spans="5:10" ht="16.5" customHeight="1">
      <c r="E4" s="99"/>
      <c r="F4" s="99"/>
      <c r="G4" s="99"/>
      <c r="H4" s="99"/>
      <c r="I4" s="99"/>
      <c r="J4" s="99"/>
    </row>
    <row r="5" spans="1:10" ht="46.5" customHeight="1">
      <c r="A5" s="100" t="s">
        <v>0</v>
      </c>
      <c r="B5" s="100" t="s">
        <v>1</v>
      </c>
      <c r="C5" s="100" t="s">
        <v>2</v>
      </c>
      <c r="D5" s="100" t="s">
        <v>3</v>
      </c>
      <c r="E5" s="102" t="s">
        <v>4</v>
      </c>
      <c r="F5" s="104" t="s">
        <v>5</v>
      </c>
      <c r="G5" s="105"/>
      <c r="H5" s="105"/>
      <c r="I5" s="106"/>
      <c r="J5" s="100" t="s">
        <v>6</v>
      </c>
    </row>
    <row r="6" spans="1:10" s="4" customFormat="1" ht="51" customHeight="1">
      <c r="A6" s="101"/>
      <c r="B6" s="101"/>
      <c r="C6" s="101"/>
      <c r="D6" s="101"/>
      <c r="E6" s="103"/>
      <c r="F6" s="2" t="s">
        <v>7</v>
      </c>
      <c r="G6" s="2" t="s">
        <v>8</v>
      </c>
      <c r="H6" s="3" t="s">
        <v>9</v>
      </c>
      <c r="I6" s="3" t="s">
        <v>10</v>
      </c>
      <c r="J6" s="101"/>
    </row>
    <row r="7" spans="1:10" s="6" customFormat="1" ht="19.5" customHeight="1">
      <c r="A7" s="5"/>
      <c r="B7" s="5"/>
      <c r="C7" s="5"/>
      <c r="D7" s="5"/>
      <c r="E7" s="5"/>
      <c r="F7" s="5"/>
      <c r="G7" s="5"/>
      <c r="H7" s="5"/>
      <c r="I7" s="5"/>
      <c r="J7" s="5"/>
    </row>
    <row r="8" spans="1:10" s="12" customFormat="1" ht="21" customHeight="1">
      <c r="A8" s="7" t="s">
        <v>11</v>
      </c>
      <c r="B8" s="117" t="s">
        <v>12</v>
      </c>
      <c r="C8" s="117"/>
      <c r="D8" s="117"/>
      <c r="E8" s="9"/>
      <c r="F8" s="9"/>
      <c r="G8" s="9">
        <f>G9+G13</f>
        <v>150026.69999999998</v>
      </c>
      <c r="H8" s="9"/>
      <c r="I8" s="10"/>
      <c r="J8" s="11"/>
    </row>
    <row r="9" spans="1:10" s="15" customFormat="1" ht="33.75" customHeight="1">
      <c r="A9" s="13"/>
      <c r="B9" s="117" t="s">
        <v>13</v>
      </c>
      <c r="C9" s="118"/>
      <c r="D9" s="118"/>
      <c r="E9" s="41"/>
      <c r="F9" s="41"/>
      <c r="G9" s="41">
        <f>SUM(G10:G12)</f>
        <v>34355.1</v>
      </c>
      <c r="H9" s="41"/>
      <c r="I9" s="41"/>
      <c r="J9" s="43"/>
    </row>
    <row r="10" spans="1:10" s="15" customFormat="1" ht="19.5" customHeight="1">
      <c r="A10" s="16" t="s">
        <v>14</v>
      </c>
      <c r="B10" s="108" t="s">
        <v>15</v>
      </c>
      <c r="C10" s="108"/>
      <c r="D10" s="108"/>
      <c r="E10" s="22"/>
      <c r="F10" s="22"/>
      <c r="G10" s="22">
        <f>45*20.3*1.15*12</f>
        <v>12606.3</v>
      </c>
      <c r="H10" s="22"/>
      <c r="I10" s="18"/>
      <c r="J10" s="19"/>
    </row>
    <row r="11" spans="1:10" s="15" customFormat="1" ht="21.75" customHeight="1">
      <c r="A11" s="16" t="s">
        <v>16</v>
      </c>
      <c r="B11" s="108" t="s">
        <v>17</v>
      </c>
      <c r="C11" s="108"/>
      <c r="D11" s="108"/>
      <c r="E11" s="22"/>
      <c r="F11" s="22"/>
      <c r="G11" s="22">
        <f>80*18.6*1.15*12</f>
        <v>20534.399999999998</v>
      </c>
      <c r="H11" s="22"/>
      <c r="I11" s="18"/>
      <c r="J11" s="19"/>
    </row>
    <row r="12" spans="1:10" s="15" customFormat="1" ht="25.5" customHeight="1">
      <c r="A12" s="16" t="s">
        <v>18</v>
      </c>
      <c r="B12" s="108" t="s">
        <v>19</v>
      </c>
      <c r="C12" s="108"/>
      <c r="D12" s="108"/>
      <c r="E12" s="22"/>
      <c r="F12" s="22"/>
      <c r="G12" s="22">
        <f>5*17.6*1.15*12</f>
        <v>1214.3999999999999</v>
      </c>
      <c r="H12" s="22"/>
      <c r="I12" s="18"/>
      <c r="J12" s="19"/>
    </row>
    <row r="13" spans="1:10" s="20" customFormat="1" ht="29.25" customHeight="1">
      <c r="A13" s="17"/>
      <c r="B13" s="109" t="s">
        <v>64</v>
      </c>
      <c r="C13" s="110"/>
      <c r="D13" s="110"/>
      <c r="E13" s="18"/>
      <c r="F13" s="18"/>
      <c r="G13" s="18">
        <f>G14+G15+G16</f>
        <v>115671.59999999999</v>
      </c>
      <c r="H13" s="18"/>
      <c r="I13" s="18"/>
      <c r="J13" s="19"/>
    </row>
    <row r="14" spans="1:10" s="20" customFormat="1" ht="39.75" customHeight="1">
      <c r="A14" s="19" t="s">
        <v>20</v>
      </c>
      <c r="B14" s="111" t="s">
        <v>68</v>
      </c>
      <c r="C14" s="111"/>
      <c r="D14" s="111"/>
      <c r="E14" s="22"/>
      <c r="F14" s="22"/>
      <c r="G14" s="22">
        <f>1527*5*1.15*12</f>
        <v>105363</v>
      </c>
      <c r="H14" s="22"/>
      <c r="I14" s="18"/>
      <c r="J14" s="19"/>
    </row>
    <row r="15" spans="1:10" s="20" customFormat="1" ht="39.75" customHeight="1">
      <c r="A15" s="19" t="s">
        <v>21</v>
      </c>
      <c r="B15" s="111" t="s">
        <v>22</v>
      </c>
      <c r="C15" s="111"/>
      <c r="D15" s="111"/>
      <c r="E15" s="22"/>
      <c r="F15" s="22"/>
      <c r="G15" s="22">
        <f>41*3*1.15*12</f>
        <v>1697.3999999999999</v>
      </c>
      <c r="H15" s="22"/>
      <c r="I15" s="18"/>
      <c r="J15" s="19"/>
    </row>
    <row r="16" spans="1:10" s="20" customFormat="1" ht="39.75" customHeight="1">
      <c r="A16" s="19" t="s">
        <v>23</v>
      </c>
      <c r="B16" s="113" t="s">
        <v>24</v>
      </c>
      <c r="C16" s="113"/>
      <c r="D16" s="113"/>
      <c r="E16" s="22"/>
      <c r="F16" s="22"/>
      <c r="G16" s="22">
        <f>208*3*1.15*12</f>
        <v>8611.199999999999</v>
      </c>
      <c r="H16" s="22"/>
      <c r="I16" s="18"/>
      <c r="J16" s="19"/>
    </row>
    <row r="17" spans="1:10" s="25" customFormat="1" ht="39.75" customHeight="1">
      <c r="A17" s="14" t="s">
        <v>25</v>
      </c>
      <c r="B17" s="114" t="s">
        <v>26</v>
      </c>
      <c r="C17" s="114"/>
      <c r="D17" s="114"/>
      <c r="E17" s="24">
        <f>E18+E43</f>
        <v>18.39999999999999</v>
      </c>
      <c r="F17" s="24">
        <f>F18+F43</f>
        <v>18.39999999999999</v>
      </c>
      <c r="G17" s="24">
        <f>G18+G43</f>
        <v>148329.99000000002</v>
      </c>
      <c r="H17" s="24">
        <f>H18+H43</f>
        <v>1277.1899999999991</v>
      </c>
      <c r="I17" s="10">
        <f>G17+H17</f>
        <v>149607.18000000002</v>
      </c>
      <c r="J17" s="39">
        <f>G8-I17</f>
        <v>419.5199999999604</v>
      </c>
    </row>
    <row r="18" spans="1:10" s="28" customFormat="1" ht="39.75" customHeight="1">
      <c r="A18" s="8" t="s">
        <v>27</v>
      </c>
      <c r="B18" s="8" t="s">
        <v>28</v>
      </c>
      <c r="C18" s="26">
        <f>SUM(C19:C42)</f>
        <v>3085</v>
      </c>
      <c r="D18" s="8"/>
      <c r="E18" s="27">
        <f>SUM(E19:E42)</f>
        <v>18.39999999999999</v>
      </c>
      <c r="F18" s="27">
        <f>SUM(F19:F42)</f>
        <v>18.39999999999999</v>
      </c>
      <c r="G18" s="27">
        <f>SUM(G19:G42)</f>
        <v>32526.59999999999</v>
      </c>
      <c r="H18" s="27">
        <f>SUM(H19:H42)</f>
        <v>1277.1899999999991</v>
      </c>
      <c r="I18" s="10">
        <f>G18+H18</f>
        <v>33803.78999999999</v>
      </c>
      <c r="J18" s="8"/>
    </row>
    <row r="19" spans="1:10" s="15" customFormat="1" ht="27.75" customHeight="1">
      <c r="A19" s="16">
        <v>1</v>
      </c>
      <c r="B19" s="47" t="s">
        <v>29</v>
      </c>
      <c r="C19" s="19">
        <v>116</v>
      </c>
      <c r="D19" s="23" t="s">
        <v>30</v>
      </c>
      <c r="E19" s="34">
        <v>1</v>
      </c>
      <c r="F19" s="34">
        <v>1</v>
      </c>
      <c r="G19" s="34">
        <f aca="true" t="shared" si="0" ref="G19:G42">F19*1.15*12*C19</f>
        <v>1600.8</v>
      </c>
      <c r="H19" s="44">
        <f aca="true" t="shared" si="1" ref="H19:H42">C19*1.15*0.03*12</f>
        <v>48.02399999999999</v>
      </c>
      <c r="I19" s="21"/>
      <c r="J19" s="19"/>
    </row>
    <row r="20" spans="1:10" s="15" customFormat="1" ht="27.75" customHeight="1">
      <c r="A20" s="16">
        <v>2</v>
      </c>
      <c r="B20" s="47" t="s">
        <v>31</v>
      </c>
      <c r="C20" s="19">
        <v>114</v>
      </c>
      <c r="D20" s="19" t="s">
        <v>30</v>
      </c>
      <c r="E20" s="34">
        <v>1</v>
      </c>
      <c r="F20" s="34">
        <v>1</v>
      </c>
      <c r="G20" s="34">
        <f t="shared" si="0"/>
        <v>1573.1999999999998</v>
      </c>
      <c r="H20" s="44">
        <f t="shared" si="1"/>
        <v>47.196</v>
      </c>
      <c r="I20" s="21"/>
      <c r="J20" s="19"/>
    </row>
    <row r="21" spans="1:10" s="15" customFormat="1" ht="21.75" customHeight="1">
      <c r="A21" s="16">
        <v>3</v>
      </c>
      <c r="B21" s="47" t="s">
        <v>32</v>
      </c>
      <c r="C21" s="19">
        <v>130</v>
      </c>
      <c r="D21" s="19" t="s">
        <v>30</v>
      </c>
      <c r="E21" s="34">
        <v>1</v>
      </c>
      <c r="F21" s="34">
        <v>1</v>
      </c>
      <c r="G21" s="34">
        <f t="shared" si="0"/>
        <v>1793.9999999999998</v>
      </c>
      <c r="H21" s="44">
        <f t="shared" si="1"/>
        <v>53.81999999999999</v>
      </c>
      <c r="I21" s="21"/>
      <c r="J21" s="19"/>
    </row>
    <row r="22" spans="1:10" s="15" customFormat="1" ht="29.25" customHeight="1">
      <c r="A22" s="16">
        <v>4</v>
      </c>
      <c r="B22" s="47" t="s">
        <v>33</v>
      </c>
      <c r="C22" s="19">
        <v>125</v>
      </c>
      <c r="D22" s="19" t="s">
        <v>30</v>
      </c>
      <c r="E22" s="34">
        <v>1</v>
      </c>
      <c r="F22" s="34">
        <v>1</v>
      </c>
      <c r="G22" s="34">
        <f t="shared" si="0"/>
        <v>1724.9999999999998</v>
      </c>
      <c r="H22" s="44">
        <f t="shared" si="1"/>
        <v>51.75</v>
      </c>
      <c r="I22" s="21"/>
      <c r="J22" s="19"/>
    </row>
    <row r="23" spans="1:10" s="15" customFormat="1" ht="27" customHeight="1">
      <c r="A23" s="16">
        <v>5</v>
      </c>
      <c r="B23" s="47" t="s">
        <v>34</v>
      </c>
      <c r="C23" s="19">
        <v>130</v>
      </c>
      <c r="D23" s="19" t="s">
        <v>30</v>
      </c>
      <c r="E23" s="34">
        <v>1</v>
      </c>
      <c r="F23" s="34">
        <v>1</v>
      </c>
      <c r="G23" s="34">
        <f t="shared" si="0"/>
        <v>1793.9999999999998</v>
      </c>
      <c r="H23" s="44">
        <f t="shared" si="1"/>
        <v>53.81999999999999</v>
      </c>
      <c r="I23" s="21"/>
      <c r="J23" s="19"/>
    </row>
    <row r="24" spans="1:10" s="15" customFormat="1" ht="26.25" customHeight="1">
      <c r="A24" s="16">
        <v>6</v>
      </c>
      <c r="B24" s="47" t="s">
        <v>35</v>
      </c>
      <c r="C24" s="19">
        <v>130</v>
      </c>
      <c r="D24" s="19" t="s">
        <v>30</v>
      </c>
      <c r="E24" s="34">
        <v>1</v>
      </c>
      <c r="F24" s="34">
        <v>1</v>
      </c>
      <c r="G24" s="34">
        <f t="shared" si="0"/>
        <v>1793.9999999999998</v>
      </c>
      <c r="H24" s="44">
        <f t="shared" si="1"/>
        <v>53.81999999999999</v>
      </c>
      <c r="I24" s="21"/>
      <c r="J24" s="19"/>
    </row>
    <row r="25" spans="1:10" s="15" customFormat="1" ht="21.75" customHeight="1">
      <c r="A25" s="16">
        <v>7</v>
      </c>
      <c r="B25" s="47" t="s">
        <v>36</v>
      </c>
      <c r="C25" s="19">
        <v>130</v>
      </c>
      <c r="D25" s="19" t="s">
        <v>30</v>
      </c>
      <c r="E25" s="34">
        <v>1</v>
      </c>
      <c r="F25" s="34">
        <v>1</v>
      </c>
      <c r="G25" s="34">
        <f t="shared" si="0"/>
        <v>1793.9999999999998</v>
      </c>
      <c r="H25" s="44">
        <f t="shared" si="1"/>
        <v>53.81999999999999</v>
      </c>
      <c r="I25" s="21"/>
      <c r="J25" s="19"/>
    </row>
    <row r="26" spans="1:10" s="15" customFormat="1" ht="21.75" customHeight="1">
      <c r="A26" s="16">
        <v>8</v>
      </c>
      <c r="B26" s="47" t="s">
        <v>37</v>
      </c>
      <c r="C26" s="19">
        <v>130</v>
      </c>
      <c r="D26" s="19" t="s">
        <v>30</v>
      </c>
      <c r="E26" s="34">
        <v>1</v>
      </c>
      <c r="F26" s="34">
        <v>1</v>
      </c>
      <c r="G26" s="34">
        <f t="shared" si="0"/>
        <v>1793.9999999999998</v>
      </c>
      <c r="H26" s="44">
        <f t="shared" si="1"/>
        <v>53.81999999999999</v>
      </c>
      <c r="I26" s="21"/>
      <c r="J26" s="19"/>
    </row>
    <row r="27" spans="1:10" s="15" customFormat="1" ht="21.75" customHeight="1">
      <c r="A27" s="16">
        <v>9</v>
      </c>
      <c r="B27" s="47" t="s">
        <v>38</v>
      </c>
      <c r="C27" s="35">
        <v>130</v>
      </c>
      <c r="D27" s="35" t="s">
        <v>30</v>
      </c>
      <c r="E27" s="36">
        <v>0.7</v>
      </c>
      <c r="F27" s="36">
        <v>0.7</v>
      </c>
      <c r="G27" s="34">
        <f t="shared" si="0"/>
        <v>1255.8</v>
      </c>
      <c r="H27" s="44">
        <f t="shared" si="1"/>
        <v>53.81999999999999</v>
      </c>
      <c r="I27" s="21"/>
      <c r="J27" s="19"/>
    </row>
    <row r="28" spans="1:10" s="15" customFormat="1" ht="21.75" customHeight="1">
      <c r="A28" s="16">
        <v>10</v>
      </c>
      <c r="B28" s="47" t="s">
        <v>39</v>
      </c>
      <c r="C28" s="35">
        <v>130</v>
      </c>
      <c r="D28" s="35" t="s">
        <v>30</v>
      </c>
      <c r="E28" s="36">
        <v>0.7</v>
      </c>
      <c r="F28" s="36">
        <v>0.7</v>
      </c>
      <c r="G28" s="34">
        <f t="shared" si="0"/>
        <v>1255.8</v>
      </c>
      <c r="H28" s="44">
        <f t="shared" si="1"/>
        <v>53.81999999999999</v>
      </c>
      <c r="I28" s="21"/>
      <c r="J28" s="19"/>
    </row>
    <row r="29" spans="1:10" s="15" customFormat="1" ht="21.75" customHeight="1">
      <c r="A29" s="16">
        <v>11</v>
      </c>
      <c r="B29" s="47" t="s">
        <v>40</v>
      </c>
      <c r="C29" s="19">
        <v>130</v>
      </c>
      <c r="D29" s="19" t="s">
        <v>30</v>
      </c>
      <c r="E29" s="34">
        <v>0.7</v>
      </c>
      <c r="F29" s="34">
        <v>0.7</v>
      </c>
      <c r="G29" s="34">
        <f t="shared" si="0"/>
        <v>1255.8</v>
      </c>
      <c r="H29" s="44">
        <f t="shared" si="1"/>
        <v>53.81999999999999</v>
      </c>
      <c r="I29" s="21"/>
      <c r="J29" s="19"/>
    </row>
    <row r="30" spans="1:10" s="15" customFormat="1" ht="21.75" customHeight="1">
      <c r="A30" s="16">
        <v>12</v>
      </c>
      <c r="B30" s="47" t="s">
        <v>41</v>
      </c>
      <c r="C30" s="19">
        <v>130</v>
      </c>
      <c r="D30" s="19" t="s">
        <v>30</v>
      </c>
      <c r="E30" s="34">
        <v>0.7</v>
      </c>
      <c r="F30" s="34">
        <v>0.7</v>
      </c>
      <c r="G30" s="34">
        <f t="shared" si="0"/>
        <v>1255.8</v>
      </c>
      <c r="H30" s="44">
        <f t="shared" si="1"/>
        <v>53.81999999999999</v>
      </c>
      <c r="I30" s="21"/>
      <c r="J30" s="19"/>
    </row>
    <row r="31" spans="1:10" s="15" customFormat="1" ht="21.75" customHeight="1">
      <c r="A31" s="16">
        <v>13</v>
      </c>
      <c r="B31" s="47" t="s">
        <v>42</v>
      </c>
      <c r="C31" s="19">
        <v>130</v>
      </c>
      <c r="D31" s="19" t="s">
        <v>30</v>
      </c>
      <c r="E31" s="34">
        <v>0.7</v>
      </c>
      <c r="F31" s="34">
        <v>0.7</v>
      </c>
      <c r="G31" s="34">
        <f t="shared" si="0"/>
        <v>1255.8</v>
      </c>
      <c r="H31" s="44">
        <f t="shared" si="1"/>
        <v>53.81999999999999</v>
      </c>
      <c r="I31" s="21"/>
      <c r="J31" s="19"/>
    </row>
    <row r="32" spans="1:10" s="15" customFormat="1" ht="21.75" customHeight="1">
      <c r="A32" s="16">
        <v>14</v>
      </c>
      <c r="B32" s="47" t="s">
        <v>43</v>
      </c>
      <c r="C32" s="19">
        <v>130</v>
      </c>
      <c r="D32" s="19" t="s">
        <v>30</v>
      </c>
      <c r="E32" s="34">
        <v>0.7</v>
      </c>
      <c r="F32" s="34">
        <v>0.7</v>
      </c>
      <c r="G32" s="34">
        <f t="shared" si="0"/>
        <v>1255.8</v>
      </c>
      <c r="H32" s="44">
        <f t="shared" si="1"/>
        <v>53.81999999999999</v>
      </c>
      <c r="I32" s="21"/>
      <c r="J32" s="19"/>
    </row>
    <row r="33" spans="1:10" s="15" customFormat="1" ht="21.75" customHeight="1">
      <c r="A33" s="16">
        <v>15</v>
      </c>
      <c r="B33" s="47" t="s">
        <v>44</v>
      </c>
      <c r="C33" s="19">
        <v>130</v>
      </c>
      <c r="D33" s="19" t="s">
        <v>30</v>
      </c>
      <c r="E33" s="34">
        <v>0.7</v>
      </c>
      <c r="F33" s="34">
        <v>0.7</v>
      </c>
      <c r="G33" s="34">
        <f t="shared" si="0"/>
        <v>1255.8</v>
      </c>
      <c r="H33" s="44">
        <f t="shared" si="1"/>
        <v>53.81999999999999</v>
      </c>
      <c r="I33" s="21"/>
      <c r="J33" s="19"/>
    </row>
    <row r="34" spans="1:10" s="15" customFormat="1" ht="21.75" customHeight="1">
      <c r="A34" s="16">
        <v>16</v>
      </c>
      <c r="B34" s="47" t="s">
        <v>45</v>
      </c>
      <c r="C34" s="19">
        <v>130</v>
      </c>
      <c r="D34" s="19" t="s">
        <v>30</v>
      </c>
      <c r="E34" s="34">
        <v>0.7</v>
      </c>
      <c r="F34" s="34">
        <v>0.7</v>
      </c>
      <c r="G34" s="34">
        <f t="shared" si="0"/>
        <v>1255.8</v>
      </c>
      <c r="H34" s="44">
        <f t="shared" si="1"/>
        <v>53.81999999999999</v>
      </c>
      <c r="I34" s="21"/>
      <c r="J34" s="19"/>
    </row>
    <row r="35" spans="1:10" s="15" customFormat="1" ht="21.75" customHeight="1">
      <c r="A35" s="16">
        <v>17</v>
      </c>
      <c r="B35" s="47" t="s">
        <v>46</v>
      </c>
      <c r="C35" s="19">
        <v>130</v>
      </c>
      <c r="D35" s="19" t="s">
        <v>30</v>
      </c>
      <c r="E35" s="34">
        <v>0.7</v>
      </c>
      <c r="F35" s="34">
        <v>0.7</v>
      </c>
      <c r="G35" s="34">
        <f t="shared" si="0"/>
        <v>1255.8</v>
      </c>
      <c r="H35" s="44">
        <f t="shared" si="1"/>
        <v>53.81999999999999</v>
      </c>
      <c r="I35" s="21"/>
      <c r="J35" s="19"/>
    </row>
    <row r="36" spans="1:10" s="15" customFormat="1" ht="21.75" customHeight="1">
      <c r="A36" s="16">
        <v>18</v>
      </c>
      <c r="B36" s="47" t="s">
        <v>47</v>
      </c>
      <c r="C36" s="19">
        <v>130</v>
      </c>
      <c r="D36" s="19" t="s">
        <v>30</v>
      </c>
      <c r="E36" s="34">
        <v>0.7</v>
      </c>
      <c r="F36" s="34">
        <v>0.7</v>
      </c>
      <c r="G36" s="34">
        <f t="shared" si="0"/>
        <v>1255.8</v>
      </c>
      <c r="H36" s="44">
        <f t="shared" si="1"/>
        <v>53.81999999999999</v>
      </c>
      <c r="I36" s="21"/>
      <c r="J36" s="19"/>
    </row>
    <row r="37" spans="1:10" s="15" customFormat="1" ht="21.75" customHeight="1">
      <c r="A37" s="16">
        <v>19</v>
      </c>
      <c r="B37" s="47" t="s">
        <v>48</v>
      </c>
      <c r="C37" s="19">
        <v>130</v>
      </c>
      <c r="D37" s="19" t="s">
        <v>30</v>
      </c>
      <c r="E37" s="34">
        <v>0.7</v>
      </c>
      <c r="F37" s="34">
        <v>0.7</v>
      </c>
      <c r="G37" s="34">
        <f t="shared" si="0"/>
        <v>1255.8</v>
      </c>
      <c r="H37" s="44">
        <f t="shared" si="1"/>
        <v>53.81999999999999</v>
      </c>
      <c r="I37" s="21"/>
      <c r="J37" s="19"/>
    </row>
    <row r="38" spans="1:10" s="15" customFormat="1" ht="21.75" customHeight="1">
      <c r="A38" s="16">
        <v>20</v>
      </c>
      <c r="B38" s="47" t="s">
        <v>49</v>
      </c>
      <c r="C38" s="19">
        <v>130</v>
      </c>
      <c r="D38" s="19" t="s">
        <v>30</v>
      </c>
      <c r="E38" s="34">
        <v>0.7</v>
      </c>
      <c r="F38" s="34">
        <v>0.7</v>
      </c>
      <c r="G38" s="34">
        <f t="shared" si="0"/>
        <v>1255.8</v>
      </c>
      <c r="H38" s="44">
        <f t="shared" si="1"/>
        <v>53.81999999999999</v>
      </c>
      <c r="I38" s="21"/>
      <c r="J38" s="19"/>
    </row>
    <row r="39" spans="1:10" s="15" customFormat="1" ht="21.75" customHeight="1">
      <c r="A39" s="16">
        <v>21</v>
      </c>
      <c r="B39" s="47" t="s">
        <v>50</v>
      </c>
      <c r="C39" s="19">
        <v>130</v>
      </c>
      <c r="D39" s="19" t="s">
        <v>30</v>
      </c>
      <c r="E39" s="34">
        <v>0.5</v>
      </c>
      <c r="F39" s="34">
        <v>0.5</v>
      </c>
      <c r="G39" s="34">
        <f t="shared" si="0"/>
        <v>896.9999999999999</v>
      </c>
      <c r="H39" s="44">
        <f t="shared" si="1"/>
        <v>53.81999999999999</v>
      </c>
      <c r="I39" s="21"/>
      <c r="J39" s="19"/>
    </row>
    <row r="40" spans="1:10" s="15" customFormat="1" ht="21.75" customHeight="1">
      <c r="A40" s="16">
        <v>22</v>
      </c>
      <c r="B40" s="47" t="s">
        <v>51</v>
      </c>
      <c r="C40" s="19">
        <v>130</v>
      </c>
      <c r="D40" s="19" t="s">
        <v>30</v>
      </c>
      <c r="E40" s="34">
        <v>0.5</v>
      </c>
      <c r="F40" s="34">
        <v>0.5</v>
      </c>
      <c r="G40" s="34">
        <f t="shared" si="0"/>
        <v>896.9999999999999</v>
      </c>
      <c r="H40" s="44">
        <f t="shared" si="1"/>
        <v>53.81999999999999</v>
      </c>
      <c r="I40" s="21"/>
      <c r="J40" s="35"/>
    </row>
    <row r="41" spans="1:10" s="15" customFormat="1" ht="26.25" customHeight="1">
      <c r="A41" s="16">
        <v>23</v>
      </c>
      <c r="B41" s="47" t="s">
        <v>52</v>
      </c>
      <c r="C41" s="19">
        <v>130</v>
      </c>
      <c r="D41" s="19" t="s">
        <v>30</v>
      </c>
      <c r="E41" s="34">
        <v>0.5</v>
      </c>
      <c r="F41" s="34">
        <v>0.5</v>
      </c>
      <c r="G41" s="34">
        <f t="shared" si="0"/>
        <v>896.9999999999999</v>
      </c>
      <c r="H41" s="44">
        <f t="shared" si="1"/>
        <v>53.81999999999999</v>
      </c>
      <c r="I41" s="21"/>
      <c r="J41" s="17"/>
    </row>
    <row r="42" spans="1:10" s="15" customFormat="1" ht="21.75" customHeight="1">
      <c r="A42" s="16">
        <v>24</v>
      </c>
      <c r="B42" s="47" t="s">
        <v>53</v>
      </c>
      <c r="C42" s="19">
        <v>130</v>
      </c>
      <c r="D42" s="19" t="s">
        <v>30</v>
      </c>
      <c r="E42" s="34">
        <v>0.5</v>
      </c>
      <c r="F42" s="34">
        <v>0.5</v>
      </c>
      <c r="G42" s="34">
        <f t="shared" si="0"/>
        <v>896.9999999999999</v>
      </c>
      <c r="H42" s="44">
        <f t="shared" si="1"/>
        <v>53.81999999999999</v>
      </c>
      <c r="I42" s="21"/>
      <c r="J42" s="19"/>
    </row>
    <row r="43" spans="1:10" s="32" customFormat="1" ht="25.5" customHeight="1">
      <c r="A43" s="29" t="s">
        <v>54</v>
      </c>
      <c r="B43" s="48" t="s">
        <v>55</v>
      </c>
      <c r="C43" s="29"/>
      <c r="D43" s="29"/>
      <c r="E43" s="30"/>
      <c r="F43" s="30"/>
      <c r="G43" s="37">
        <f>SUM(G44:G62)</f>
        <v>115803.39000000003</v>
      </c>
      <c r="H43" s="31"/>
      <c r="I43" s="31"/>
      <c r="J43" s="29"/>
    </row>
    <row r="44" spans="1:10" s="20" customFormat="1" ht="45" customHeight="1">
      <c r="A44" s="95">
        <v>1</v>
      </c>
      <c r="B44" s="47" t="s">
        <v>76</v>
      </c>
      <c r="C44" s="19">
        <v>1527</v>
      </c>
      <c r="D44" s="33" t="s">
        <v>30</v>
      </c>
      <c r="E44" s="36">
        <v>0.6</v>
      </c>
      <c r="F44" s="36">
        <v>0.65</v>
      </c>
      <c r="G44" s="36">
        <f>F44*1.15*12*C44</f>
        <v>13697.189999999999</v>
      </c>
      <c r="H44" s="21"/>
      <c r="I44" s="21"/>
      <c r="J44" s="35"/>
    </row>
    <row r="45" spans="1:10" s="20" customFormat="1" ht="45" customHeight="1">
      <c r="A45" s="107"/>
      <c r="B45" s="47" t="s">
        <v>77</v>
      </c>
      <c r="C45" s="19">
        <v>249</v>
      </c>
      <c r="D45" s="33" t="s">
        <v>30</v>
      </c>
      <c r="E45" s="36">
        <v>0.6</v>
      </c>
      <c r="F45" s="36">
        <v>0.6</v>
      </c>
      <c r="G45" s="36">
        <f>F45*1.15*12*C45</f>
        <v>2061.72</v>
      </c>
      <c r="H45" s="21"/>
      <c r="I45" s="21"/>
      <c r="J45" s="35"/>
    </row>
    <row r="46" spans="1:10" s="20" customFormat="1" ht="39.75" customHeight="1">
      <c r="A46" s="95">
        <v>2</v>
      </c>
      <c r="B46" s="47" t="s">
        <v>78</v>
      </c>
      <c r="C46" s="35">
        <v>1527</v>
      </c>
      <c r="D46" s="33" t="s">
        <v>30</v>
      </c>
      <c r="E46" s="36">
        <v>0.6</v>
      </c>
      <c r="F46" s="36">
        <v>0.65</v>
      </c>
      <c r="G46" s="36">
        <f>F46*1.15*12*C46</f>
        <v>13697.189999999999</v>
      </c>
      <c r="H46" s="21"/>
      <c r="I46" s="21"/>
      <c r="J46" s="35"/>
    </row>
    <row r="47" spans="1:10" s="20" customFormat="1" ht="31.5" customHeight="1">
      <c r="A47" s="107"/>
      <c r="B47" s="47" t="s">
        <v>79</v>
      </c>
      <c r="C47" s="35">
        <v>249</v>
      </c>
      <c r="D47" s="33" t="s">
        <v>30</v>
      </c>
      <c r="E47" s="36">
        <v>0.6</v>
      </c>
      <c r="F47" s="36">
        <v>0.6</v>
      </c>
      <c r="G47" s="36">
        <f>F47*1.15*12*C47</f>
        <v>2061.72</v>
      </c>
      <c r="H47" s="21"/>
      <c r="I47" s="21"/>
      <c r="J47" s="50"/>
    </row>
    <row r="48" spans="1:10" s="20" customFormat="1" ht="33" customHeight="1">
      <c r="A48" s="19">
        <v>3</v>
      </c>
      <c r="B48" s="47" t="s">
        <v>67</v>
      </c>
      <c r="C48" s="19">
        <v>232</v>
      </c>
      <c r="D48" s="33" t="s">
        <v>65</v>
      </c>
      <c r="E48" s="36">
        <v>0.5</v>
      </c>
      <c r="F48" s="36">
        <v>0.5</v>
      </c>
      <c r="G48" s="36">
        <f aca="true" t="shared" si="2" ref="G48:G62">F48*1.15*12*C48</f>
        <v>1600.8</v>
      </c>
      <c r="H48" s="21"/>
      <c r="I48" s="21"/>
      <c r="J48" s="115"/>
    </row>
    <row r="49" spans="1:10" s="20" customFormat="1" ht="30" customHeight="1">
      <c r="A49" s="19">
        <v>4</v>
      </c>
      <c r="B49" s="47" t="s">
        <v>56</v>
      </c>
      <c r="C49" s="19">
        <v>1568</v>
      </c>
      <c r="D49" s="33" t="s">
        <v>30</v>
      </c>
      <c r="E49" s="36">
        <v>0.5</v>
      </c>
      <c r="F49" s="36">
        <v>0.5</v>
      </c>
      <c r="G49" s="36">
        <f t="shared" si="2"/>
        <v>10819.199999999999</v>
      </c>
      <c r="H49" s="21"/>
      <c r="I49" s="21"/>
      <c r="J49" s="116"/>
    </row>
    <row r="50" spans="1:10" s="20" customFormat="1" ht="28.5" customHeight="1">
      <c r="A50" s="19">
        <v>5</v>
      </c>
      <c r="B50" s="47" t="s">
        <v>71</v>
      </c>
      <c r="C50" s="35">
        <f>C49-10</f>
        <v>1558</v>
      </c>
      <c r="D50" s="33" t="s">
        <v>30</v>
      </c>
      <c r="E50" s="36">
        <v>0.5</v>
      </c>
      <c r="F50" s="36">
        <v>0.5</v>
      </c>
      <c r="G50" s="36">
        <f t="shared" si="2"/>
        <v>10750.199999999999</v>
      </c>
      <c r="H50" s="21"/>
      <c r="I50" s="21"/>
      <c r="J50" s="19"/>
    </row>
    <row r="51" spans="1:10" s="25" customFormat="1" ht="52.5" customHeight="1">
      <c r="A51" s="19">
        <v>6</v>
      </c>
      <c r="B51" s="47" t="s">
        <v>72</v>
      </c>
      <c r="C51" s="35">
        <v>1419</v>
      </c>
      <c r="D51" s="17" t="s">
        <v>30</v>
      </c>
      <c r="E51" s="36">
        <v>0.5</v>
      </c>
      <c r="F51" s="36">
        <v>0.5</v>
      </c>
      <c r="G51" s="36">
        <f t="shared" si="2"/>
        <v>9791.099999999999</v>
      </c>
      <c r="H51" s="23"/>
      <c r="I51" s="23"/>
      <c r="J51" s="35"/>
    </row>
    <row r="52" spans="1:10" s="25" customFormat="1" ht="29.25" customHeight="1">
      <c r="A52" s="19">
        <v>7</v>
      </c>
      <c r="B52" s="47" t="s">
        <v>66</v>
      </c>
      <c r="C52" s="35">
        <v>149</v>
      </c>
      <c r="D52" s="17" t="s">
        <v>30</v>
      </c>
      <c r="E52" s="36">
        <v>0.3</v>
      </c>
      <c r="F52" s="36">
        <v>0.3</v>
      </c>
      <c r="G52" s="36">
        <f t="shared" si="2"/>
        <v>616.8599999999999</v>
      </c>
      <c r="H52" s="23"/>
      <c r="I52" s="23"/>
      <c r="J52" s="35"/>
    </row>
    <row r="53" spans="1:10" s="25" customFormat="1" ht="69.75" customHeight="1">
      <c r="A53" s="19">
        <v>8</v>
      </c>
      <c r="B53" s="47" t="s">
        <v>73</v>
      </c>
      <c r="C53" s="35">
        <f>1776-375-4</f>
        <v>1397</v>
      </c>
      <c r="D53" s="17" t="s">
        <v>30</v>
      </c>
      <c r="E53" s="36"/>
      <c r="F53" s="36">
        <v>0.3</v>
      </c>
      <c r="G53" s="36">
        <f t="shared" si="2"/>
        <v>5783.58</v>
      </c>
      <c r="H53" s="23"/>
      <c r="I53" s="23"/>
      <c r="J53" s="17"/>
    </row>
    <row r="54" spans="1:10" s="20" customFormat="1" ht="23.25" customHeight="1">
      <c r="A54" s="19">
        <v>9</v>
      </c>
      <c r="B54" s="47" t="s">
        <v>57</v>
      </c>
      <c r="C54" s="19">
        <v>1568</v>
      </c>
      <c r="D54" s="33" t="s">
        <v>30</v>
      </c>
      <c r="E54" s="36">
        <v>0.5</v>
      </c>
      <c r="F54" s="36">
        <v>0.5</v>
      </c>
      <c r="G54" s="36">
        <f t="shared" si="2"/>
        <v>10819.199999999999</v>
      </c>
      <c r="H54" s="21"/>
      <c r="I54" s="21"/>
      <c r="J54" s="19"/>
    </row>
    <row r="55" spans="1:10" s="20" customFormat="1" ht="20.25" customHeight="1">
      <c r="A55" s="19">
        <v>10</v>
      </c>
      <c r="B55" s="47" t="s">
        <v>58</v>
      </c>
      <c r="C55" s="19">
        <v>14</v>
      </c>
      <c r="D55" s="46" t="s">
        <v>74</v>
      </c>
      <c r="E55" s="34">
        <v>0.7</v>
      </c>
      <c r="F55" s="34">
        <v>0.7</v>
      </c>
      <c r="G55" s="34">
        <f t="shared" si="2"/>
        <v>135.24</v>
      </c>
      <c r="H55" s="21"/>
      <c r="I55" s="21"/>
      <c r="J55" s="19"/>
    </row>
    <row r="56" spans="1:10" s="20" customFormat="1" ht="20.25" customHeight="1">
      <c r="A56" s="19">
        <v>11</v>
      </c>
      <c r="B56" s="47" t="s">
        <v>59</v>
      </c>
      <c r="C56" s="19">
        <f>C55</f>
        <v>14</v>
      </c>
      <c r="D56" s="46" t="s">
        <v>74</v>
      </c>
      <c r="E56" s="34">
        <v>0.5</v>
      </c>
      <c r="F56" s="34">
        <v>0.5</v>
      </c>
      <c r="G56" s="34">
        <f t="shared" si="2"/>
        <v>96.6</v>
      </c>
      <c r="H56" s="21"/>
      <c r="I56" s="21"/>
      <c r="J56" s="19"/>
    </row>
    <row r="57" spans="1:10" s="20" customFormat="1" ht="20.25" customHeight="1">
      <c r="A57" s="19">
        <v>12</v>
      </c>
      <c r="B57" s="47" t="s">
        <v>60</v>
      </c>
      <c r="C57" s="19">
        <v>208</v>
      </c>
      <c r="D57" s="33" t="s">
        <v>30</v>
      </c>
      <c r="E57" s="34">
        <v>0.4</v>
      </c>
      <c r="F57" s="34">
        <v>0.4</v>
      </c>
      <c r="G57" s="34">
        <f t="shared" si="2"/>
        <v>1148.1599999999999</v>
      </c>
      <c r="H57" s="21"/>
      <c r="I57" s="21"/>
      <c r="J57" s="19"/>
    </row>
    <row r="58" spans="1:10" s="20" customFormat="1" ht="31.5" customHeight="1">
      <c r="A58" s="19">
        <v>13</v>
      </c>
      <c r="B58" s="47" t="s">
        <v>61</v>
      </c>
      <c r="C58" s="19">
        <v>416</v>
      </c>
      <c r="D58" s="33" t="s">
        <v>62</v>
      </c>
      <c r="E58" s="34">
        <v>0.3</v>
      </c>
      <c r="F58" s="34">
        <v>0.3</v>
      </c>
      <c r="G58" s="34">
        <f t="shared" si="2"/>
        <v>1722.2399999999998</v>
      </c>
      <c r="H58" s="21"/>
      <c r="I58" s="21"/>
      <c r="J58" s="19"/>
    </row>
    <row r="59" spans="1:10" s="20" customFormat="1" ht="62.25" customHeight="1">
      <c r="A59" s="95">
        <v>14</v>
      </c>
      <c r="B59" s="47" t="s">
        <v>80</v>
      </c>
      <c r="C59" s="19">
        <v>1527</v>
      </c>
      <c r="D59" s="33" t="s">
        <v>63</v>
      </c>
      <c r="E59" s="34"/>
      <c r="F59" s="38">
        <v>0.3</v>
      </c>
      <c r="G59" s="34">
        <f t="shared" si="2"/>
        <v>6321.78</v>
      </c>
      <c r="H59" s="21"/>
      <c r="I59" s="21"/>
      <c r="J59" s="19"/>
    </row>
    <row r="60" spans="1:10" s="20" customFormat="1" ht="37.5" customHeight="1">
      <c r="A60" s="107"/>
      <c r="B60" s="47" t="s">
        <v>81</v>
      </c>
      <c r="C60" s="19">
        <f>1776-C59</f>
        <v>249</v>
      </c>
      <c r="D60" s="33" t="s">
        <v>63</v>
      </c>
      <c r="E60" s="34"/>
      <c r="F60" s="38">
        <v>0.25</v>
      </c>
      <c r="G60" s="34">
        <f t="shared" si="2"/>
        <v>859.05</v>
      </c>
      <c r="H60" s="21"/>
      <c r="I60" s="21"/>
      <c r="J60" s="19"/>
    </row>
    <row r="61" spans="1:10" s="20" customFormat="1" ht="69" customHeight="1">
      <c r="A61" s="95">
        <v>15</v>
      </c>
      <c r="B61" s="47" t="s">
        <v>82</v>
      </c>
      <c r="C61" s="19">
        <f>C59*4</f>
        <v>6108</v>
      </c>
      <c r="D61" s="33" t="s">
        <v>70</v>
      </c>
      <c r="E61" s="34"/>
      <c r="F61" s="38">
        <v>0.25</v>
      </c>
      <c r="G61" s="34">
        <f t="shared" si="2"/>
        <v>21072.6</v>
      </c>
      <c r="H61" s="21"/>
      <c r="I61" s="21"/>
      <c r="J61" s="19"/>
    </row>
    <row r="62" spans="1:10" s="20" customFormat="1" ht="61.5" customHeight="1">
      <c r="A62" s="96"/>
      <c r="B62" s="47" t="s">
        <v>75</v>
      </c>
      <c r="C62" s="19">
        <f>C60*4</f>
        <v>996</v>
      </c>
      <c r="D62" s="33" t="s">
        <v>70</v>
      </c>
      <c r="E62" s="34"/>
      <c r="F62" s="38">
        <v>0.2</v>
      </c>
      <c r="G62" s="34">
        <f t="shared" si="2"/>
        <v>2748.9599999999996</v>
      </c>
      <c r="H62" s="21"/>
      <c r="I62" s="21"/>
      <c r="J62" s="19"/>
    </row>
    <row r="63" ht="15.75">
      <c r="B63" s="49"/>
    </row>
    <row r="64" ht="15.75">
      <c r="B64" s="49"/>
    </row>
    <row r="65" ht="15.75">
      <c r="B65" s="49"/>
    </row>
    <row r="66" ht="15.75">
      <c r="B66" s="49"/>
    </row>
    <row r="67" ht="15.75">
      <c r="B67" s="49"/>
    </row>
    <row r="68" ht="15.75">
      <c r="B68" s="49"/>
    </row>
    <row r="69" ht="15.75">
      <c r="B69" s="49"/>
    </row>
    <row r="70" ht="15.75">
      <c r="B70" s="49"/>
    </row>
    <row r="71" ht="15.75">
      <c r="B71" s="49"/>
    </row>
    <row r="72" ht="15.75">
      <c r="B72" s="49"/>
    </row>
    <row r="73" ht="15.75">
      <c r="B73" s="49"/>
    </row>
    <row r="74" ht="15.75">
      <c r="B74" s="49"/>
    </row>
  </sheetData>
  <sheetProtection/>
  <mergeCells count="26">
    <mergeCell ref="A3:J3"/>
    <mergeCell ref="B16:D16"/>
    <mergeCell ref="B17:D17"/>
    <mergeCell ref="J48:J49"/>
    <mergeCell ref="B8:D8"/>
    <mergeCell ref="B9:D9"/>
    <mergeCell ref="B10:D10"/>
    <mergeCell ref="B11:D11"/>
    <mergeCell ref="J5:J6"/>
    <mergeCell ref="A59:A60"/>
    <mergeCell ref="A44:A45"/>
    <mergeCell ref="A46:A47"/>
    <mergeCell ref="B12:D12"/>
    <mergeCell ref="B13:D13"/>
    <mergeCell ref="B14:D14"/>
    <mergeCell ref="B15:D15"/>
    <mergeCell ref="A61:A62"/>
    <mergeCell ref="A1:J1"/>
    <mergeCell ref="A2:J2"/>
    <mergeCell ref="E4:J4"/>
    <mergeCell ref="A5:A6"/>
    <mergeCell ref="B5:B6"/>
    <mergeCell ref="C5:C6"/>
    <mergeCell ref="D5:D6"/>
    <mergeCell ref="E5:E6"/>
    <mergeCell ref="F5:I5"/>
  </mergeCells>
  <printOptions horizontalCentered="1"/>
  <pageMargins left="0.25" right="0.25" top="0.5" bottom="0.25" header="0.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D4" sqref="D4:D5"/>
    </sheetView>
  </sheetViews>
  <sheetFormatPr defaultColWidth="9.00390625" defaultRowHeight="15.75"/>
  <cols>
    <col min="1" max="1" width="9.375" style="53" customWidth="1"/>
    <col min="2" max="2" width="29.125" style="51" customWidth="1"/>
    <col min="3" max="3" width="9.875" style="54" customWidth="1"/>
    <col min="4" max="4" width="12.125" style="54" customWidth="1"/>
    <col min="5" max="5" width="9.875" style="94" customWidth="1"/>
    <col min="6" max="6" width="9.625" style="94" customWidth="1"/>
    <col min="7" max="7" width="11.875" style="94" customWidth="1"/>
    <col min="8" max="8" width="9.25390625" style="94" customWidth="1"/>
    <col min="9" max="9" width="12.125" style="94" customWidth="1"/>
    <col min="10" max="10" width="8.625" style="54" customWidth="1"/>
    <col min="11" max="16384" width="9.00390625" style="51" customWidth="1"/>
  </cols>
  <sheetData>
    <row r="1" spans="1:10" ht="26.25" customHeight="1">
      <c r="A1" s="119"/>
      <c r="B1" s="119"/>
      <c r="C1" s="119"/>
      <c r="D1" s="119"/>
      <c r="E1" s="119"/>
      <c r="F1" s="119"/>
      <c r="G1" s="119"/>
      <c r="H1" s="119"/>
      <c r="I1" s="119"/>
      <c r="J1" s="119"/>
    </row>
    <row r="2" spans="1:12" ht="36" customHeight="1">
      <c r="A2" s="120"/>
      <c r="B2" s="120"/>
      <c r="C2" s="120"/>
      <c r="D2" s="120"/>
      <c r="E2" s="120"/>
      <c r="F2" s="120"/>
      <c r="G2" s="120"/>
      <c r="H2" s="120"/>
      <c r="I2" s="120"/>
      <c r="J2" s="120"/>
      <c r="K2" s="52"/>
      <c r="L2" s="52"/>
    </row>
    <row r="3" spans="5:10" ht="19.5" customHeight="1">
      <c r="E3" s="121"/>
      <c r="F3" s="121"/>
      <c r="G3" s="121"/>
      <c r="H3" s="121"/>
      <c r="I3" s="121"/>
      <c r="J3" s="121"/>
    </row>
    <row r="4" spans="1:10" ht="46.5" customHeight="1">
      <c r="A4" s="122"/>
      <c r="B4" s="122"/>
      <c r="C4" s="122"/>
      <c r="D4" s="122"/>
      <c r="E4" s="123"/>
      <c r="F4" s="124"/>
      <c r="G4" s="124"/>
      <c r="H4" s="124"/>
      <c r="I4" s="124"/>
      <c r="J4" s="122"/>
    </row>
    <row r="5" spans="1:10" s="57" customFormat="1" ht="51" customHeight="1">
      <c r="A5" s="122"/>
      <c r="B5" s="122"/>
      <c r="C5" s="122"/>
      <c r="D5" s="122"/>
      <c r="E5" s="123"/>
      <c r="F5" s="55"/>
      <c r="G5" s="55"/>
      <c r="H5" s="56"/>
      <c r="I5" s="56"/>
      <c r="J5" s="122"/>
    </row>
    <row r="6" spans="1:10" s="59" customFormat="1" ht="15.75" customHeight="1">
      <c r="A6" s="58"/>
      <c r="B6" s="58"/>
      <c r="C6" s="58"/>
      <c r="D6" s="58"/>
      <c r="E6" s="58"/>
      <c r="F6" s="58"/>
      <c r="G6" s="58"/>
      <c r="H6" s="58"/>
      <c r="I6" s="58"/>
      <c r="J6" s="58"/>
    </row>
    <row r="7" spans="1:10" s="65" customFormat="1" ht="21" customHeight="1">
      <c r="A7" s="60"/>
      <c r="B7" s="125"/>
      <c r="C7" s="125"/>
      <c r="D7" s="125"/>
      <c r="E7" s="62"/>
      <c r="F7" s="62"/>
      <c r="G7" s="62"/>
      <c r="H7" s="62"/>
      <c r="I7" s="63"/>
      <c r="J7" s="64"/>
    </row>
    <row r="8" spans="1:10" s="70" customFormat="1" ht="33.75" customHeight="1">
      <c r="A8" s="66"/>
      <c r="B8" s="125"/>
      <c r="C8" s="126"/>
      <c r="D8" s="126"/>
      <c r="E8" s="68"/>
      <c r="F8" s="68"/>
      <c r="G8" s="68"/>
      <c r="H8" s="68"/>
      <c r="I8" s="68"/>
      <c r="J8" s="69"/>
    </row>
    <row r="9" spans="1:10" s="70" customFormat="1" ht="19.5" customHeight="1">
      <c r="A9" s="71"/>
      <c r="B9" s="127"/>
      <c r="C9" s="127"/>
      <c r="D9" s="127"/>
      <c r="E9" s="72"/>
      <c r="F9" s="72"/>
      <c r="G9" s="72"/>
      <c r="H9" s="72"/>
      <c r="I9" s="73"/>
      <c r="J9" s="74"/>
    </row>
    <row r="10" spans="1:10" s="70" customFormat="1" ht="21.75" customHeight="1">
      <c r="A10" s="71"/>
      <c r="B10" s="127"/>
      <c r="C10" s="127"/>
      <c r="D10" s="127"/>
      <c r="E10" s="72"/>
      <c r="F10" s="72"/>
      <c r="G10" s="72"/>
      <c r="H10" s="72"/>
      <c r="I10" s="73"/>
      <c r="J10" s="74"/>
    </row>
    <row r="11" spans="1:10" s="70" customFormat="1" ht="25.5" customHeight="1">
      <c r="A11" s="71"/>
      <c r="B11" s="127"/>
      <c r="C11" s="127"/>
      <c r="D11" s="127"/>
      <c r="E11" s="72"/>
      <c r="F11" s="72"/>
      <c r="G11" s="72"/>
      <c r="H11" s="72"/>
      <c r="I11" s="73"/>
      <c r="J11" s="74"/>
    </row>
    <row r="12" spans="1:9" s="74" customFormat="1" ht="37.5" customHeight="1">
      <c r="A12" s="75"/>
      <c r="B12" s="130"/>
      <c r="C12" s="131"/>
      <c r="D12" s="131"/>
      <c r="E12" s="73"/>
      <c r="F12" s="73"/>
      <c r="G12" s="73"/>
      <c r="H12" s="73"/>
      <c r="I12" s="73"/>
    </row>
    <row r="13" spans="2:9" s="74" customFormat="1" ht="27" customHeight="1">
      <c r="B13" s="132"/>
      <c r="C13" s="132"/>
      <c r="D13" s="132"/>
      <c r="E13" s="72"/>
      <c r="F13" s="72"/>
      <c r="G13" s="72"/>
      <c r="H13" s="72"/>
      <c r="I13" s="73"/>
    </row>
    <row r="14" spans="2:9" s="74" customFormat="1" ht="27" customHeight="1">
      <c r="B14" s="132"/>
      <c r="C14" s="132"/>
      <c r="D14" s="132"/>
      <c r="E14" s="72"/>
      <c r="F14" s="72"/>
      <c r="G14" s="72"/>
      <c r="H14" s="72"/>
      <c r="I14" s="73"/>
    </row>
    <row r="15" spans="2:9" s="74" customFormat="1" ht="27" customHeight="1">
      <c r="B15" s="133"/>
      <c r="C15" s="133"/>
      <c r="D15" s="133"/>
      <c r="E15" s="72"/>
      <c r="F15" s="72"/>
      <c r="G15" s="72"/>
      <c r="H15" s="72"/>
      <c r="I15" s="73"/>
    </row>
    <row r="16" spans="1:10" s="80" customFormat="1" ht="25.5" customHeight="1">
      <c r="A16" s="67"/>
      <c r="B16" s="134"/>
      <c r="C16" s="134"/>
      <c r="D16" s="134"/>
      <c r="E16" s="78"/>
      <c r="F16" s="78"/>
      <c r="G16" s="78"/>
      <c r="H16" s="78"/>
      <c r="I16" s="63"/>
      <c r="J16" s="79"/>
    </row>
    <row r="17" spans="1:10" s="83" customFormat="1" ht="42" customHeight="1">
      <c r="A17" s="61"/>
      <c r="B17" s="61"/>
      <c r="C17" s="81"/>
      <c r="D17" s="61"/>
      <c r="E17" s="82"/>
      <c r="F17" s="82"/>
      <c r="G17" s="82"/>
      <c r="H17" s="82"/>
      <c r="I17" s="63"/>
      <c r="J17" s="61"/>
    </row>
    <row r="18" spans="1:10" s="70" customFormat="1" ht="27.75" customHeight="1">
      <c r="A18" s="71"/>
      <c r="B18" s="84"/>
      <c r="C18" s="74"/>
      <c r="D18" s="77"/>
      <c r="E18" s="85"/>
      <c r="F18" s="85"/>
      <c r="G18" s="85"/>
      <c r="H18" s="86"/>
      <c r="I18" s="76"/>
      <c r="J18" s="74"/>
    </row>
    <row r="19" spans="1:10" s="70" customFormat="1" ht="27.75" customHeight="1">
      <c r="A19" s="71"/>
      <c r="B19" s="84"/>
      <c r="C19" s="74"/>
      <c r="D19" s="74"/>
      <c r="E19" s="85"/>
      <c r="F19" s="85"/>
      <c r="G19" s="85"/>
      <c r="H19" s="86"/>
      <c r="I19" s="76"/>
      <c r="J19" s="74"/>
    </row>
    <row r="20" spans="1:10" s="70" customFormat="1" ht="21.75" customHeight="1">
      <c r="A20" s="71"/>
      <c r="B20" s="84"/>
      <c r="C20" s="74"/>
      <c r="D20" s="74"/>
      <c r="E20" s="85"/>
      <c r="F20" s="85"/>
      <c r="G20" s="85"/>
      <c r="H20" s="86"/>
      <c r="I20" s="76"/>
      <c r="J20" s="74"/>
    </row>
    <row r="21" spans="1:10" s="70" customFormat="1" ht="29.25" customHeight="1">
      <c r="A21" s="71"/>
      <c r="B21" s="84"/>
      <c r="C21" s="74"/>
      <c r="D21" s="74"/>
      <c r="E21" s="85"/>
      <c r="F21" s="85"/>
      <c r="G21" s="85"/>
      <c r="H21" s="86"/>
      <c r="I21" s="76"/>
      <c r="J21" s="74"/>
    </row>
    <row r="22" spans="1:10" s="70" customFormat="1" ht="27" customHeight="1">
      <c r="A22" s="71"/>
      <c r="B22" s="84"/>
      <c r="C22" s="74"/>
      <c r="D22" s="74"/>
      <c r="E22" s="85"/>
      <c r="F22" s="85"/>
      <c r="G22" s="85"/>
      <c r="H22" s="86"/>
      <c r="I22" s="76"/>
      <c r="J22" s="74"/>
    </row>
    <row r="23" spans="1:10" s="70" customFormat="1" ht="26.25" customHeight="1">
      <c r="A23" s="71"/>
      <c r="B23" s="84"/>
      <c r="C23" s="74"/>
      <c r="D23" s="74"/>
      <c r="E23" s="85"/>
      <c r="F23" s="85"/>
      <c r="G23" s="85"/>
      <c r="H23" s="86"/>
      <c r="I23" s="76"/>
      <c r="J23" s="74"/>
    </row>
    <row r="24" spans="1:10" s="70" customFormat="1" ht="21.75" customHeight="1">
      <c r="A24" s="71"/>
      <c r="B24" s="84"/>
      <c r="C24" s="74"/>
      <c r="D24" s="74"/>
      <c r="E24" s="85"/>
      <c r="F24" s="85"/>
      <c r="G24" s="85"/>
      <c r="H24" s="86"/>
      <c r="I24" s="76"/>
      <c r="J24" s="74"/>
    </row>
    <row r="25" spans="1:10" s="70" customFormat="1" ht="21.75" customHeight="1">
      <c r="A25" s="71"/>
      <c r="B25" s="84"/>
      <c r="C25" s="74"/>
      <c r="D25" s="74"/>
      <c r="E25" s="85"/>
      <c r="F25" s="85"/>
      <c r="G25" s="85"/>
      <c r="H25" s="86"/>
      <c r="I25" s="76"/>
      <c r="J25" s="74"/>
    </row>
    <row r="26" spans="1:10" s="70" customFormat="1" ht="21.75" customHeight="1">
      <c r="A26" s="71"/>
      <c r="B26" s="84"/>
      <c r="C26" s="80"/>
      <c r="D26" s="80"/>
      <c r="E26" s="87"/>
      <c r="F26" s="87"/>
      <c r="G26" s="85"/>
      <c r="H26" s="86"/>
      <c r="I26" s="76"/>
      <c r="J26" s="74"/>
    </row>
    <row r="27" spans="1:10" s="70" customFormat="1" ht="21.75" customHeight="1">
      <c r="A27" s="71"/>
      <c r="B27" s="84"/>
      <c r="C27" s="80"/>
      <c r="D27" s="80"/>
      <c r="E27" s="87"/>
      <c r="F27" s="87"/>
      <c r="G27" s="85"/>
      <c r="H27" s="86"/>
      <c r="I27" s="76"/>
      <c r="J27" s="74"/>
    </row>
    <row r="28" spans="1:10" s="70" customFormat="1" ht="21.75" customHeight="1">
      <c r="A28" s="71"/>
      <c r="B28" s="84"/>
      <c r="C28" s="74"/>
      <c r="D28" s="74"/>
      <c r="E28" s="85"/>
      <c r="F28" s="85"/>
      <c r="G28" s="85"/>
      <c r="H28" s="86"/>
      <c r="I28" s="76"/>
      <c r="J28" s="74"/>
    </row>
    <row r="29" spans="1:10" s="70" customFormat="1" ht="21.75" customHeight="1">
      <c r="A29" s="71"/>
      <c r="B29" s="84"/>
      <c r="C29" s="74"/>
      <c r="D29" s="74"/>
      <c r="E29" s="85"/>
      <c r="F29" s="85"/>
      <c r="G29" s="85"/>
      <c r="H29" s="86"/>
      <c r="I29" s="76"/>
      <c r="J29" s="74"/>
    </row>
    <row r="30" spans="1:10" s="70" customFormat="1" ht="21.75" customHeight="1">
      <c r="A30" s="71"/>
      <c r="B30" s="84"/>
      <c r="C30" s="74"/>
      <c r="D30" s="74"/>
      <c r="E30" s="85"/>
      <c r="F30" s="85"/>
      <c r="G30" s="85"/>
      <c r="H30" s="86"/>
      <c r="I30" s="76"/>
      <c r="J30" s="74"/>
    </row>
    <row r="31" spans="1:10" s="70" customFormat="1" ht="21.75" customHeight="1">
      <c r="A31" s="71"/>
      <c r="B31" s="84"/>
      <c r="C31" s="74"/>
      <c r="D31" s="74"/>
      <c r="E31" s="85"/>
      <c r="F31" s="85"/>
      <c r="G31" s="85"/>
      <c r="H31" s="86"/>
      <c r="I31" s="76"/>
      <c r="J31" s="74"/>
    </row>
    <row r="32" spans="1:10" s="70" customFormat="1" ht="21.75" customHeight="1">
      <c r="A32" s="71"/>
      <c r="B32" s="84"/>
      <c r="C32" s="74"/>
      <c r="D32" s="74"/>
      <c r="E32" s="85"/>
      <c r="F32" s="85"/>
      <c r="G32" s="85"/>
      <c r="H32" s="86"/>
      <c r="I32" s="76"/>
      <c r="J32" s="74"/>
    </row>
    <row r="33" spans="1:10" s="70" customFormat="1" ht="21.75" customHeight="1">
      <c r="A33" s="71"/>
      <c r="B33" s="84"/>
      <c r="C33" s="74"/>
      <c r="D33" s="74"/>
      <c r="E33" s="85"/>
      <c r="F33" s="85"/>
      <c r="G33" s="85"/>
      <c r="H33" s="86"/>
      <c r="I33" s="76"/>
      <c r="J33" s="74"/>
    </row>
    <row r="34" spans="1:10" s="70" customFormat="1" ht="21.75" customHeight="1">
      <c r="A34" s="71"/>
      <c r="B34" s="84"/>
      <c r="C34" s="74"/>
      <c r="D34" s="74"/>
      <c r="E34" s="85"/>
      <c r="F34" s="85"/>
      <c r="G34" s="85"/>
      <c r="H34" s="86"/>
      <c r="I34" s="76"/>
      <c r="J34" s="74"/>
    </row>
    <row r="35" spans="1:10" s="70" customFormat="1" ht="21.75" customHeight="1">
      <c r="A35" s="71"/>
      <c r="B35" s="84"/>
      <c r="C35" s="74"/>
      <c r="D35" s="74"/>
      <c r="E35" s="85"/>
      <c r="F35" s="85"/>
      <c r="G35" s="85"/>
      <c r="H35" s="86"/>
      <c r="I35" s="76"/>
      <c r="J35" s="74"/>
    </row>
    <row r="36" spans="1:10" s="70" customFormat="1" ht="21.75" customHeight="1">
      <c r="A36" s="71"/>
      <c r="B36" s="84"/>
      <c r="C36" s="74"/>
      <c r="D36" s="74"/>
      <c r="E36" s="85"/>
      <c r="F36" s="85"/>
      <c r="G36" s="85"/>
      <c r="H36" s="86"/>
      <c r="I36" s="76"/>
      <c r="J36" s="74"/>
    </row>
    <row r="37" spans="1:10" s="70" customFormat="1" ht="21.75" customHeight="1">
      <c r="A37" s="71"/>
      <c r="B37" s="84"/>
      <c r="C37" s="74"/>
      <c r="D37" s="74"/>
      <c r="E37" s="85"/>
      <c r="F37" s="85"/>
      <c r="G37" s="85"/>
      <c r="H37" s="86"/>
      <c r="I37" s="76"/>
      <c r="J37" s="74"/>
    </row>
    <row r="38" spans="1:10" s="70" customFormat="1" ht="21.75" customHeight="1">
      <c r="A38" s="71"/>
      <c r="B38" s="84"/>
      <c r="C38" s="74"/>
      <c r="D38" s="74"/>
      <c r="E38" s="85"/>
      <c r="F38" s="85"/>
      <c r="G38" s="85"/>
      <c r="H38" s="86"/>
      <c r="I38" s="76"/>
      <c r="J38" s="74"/>
    </row>
    <row r="39" spans="1:10" s="70" customFormat="1" ht="21.75" customHeight="1">
      <c r="A39" s="71"/>
      <c r="B39" s="84"/>
      <c r="C39" s="74"/>
      <c r="D39" s="74"/>
      <c r="E39" s="85"/>
      <c r="F39" s="85"/>
      <c r="G39" s="85"/>
      <c r="H39" s="86"/>
      <c r="I39" s="76"/>
      <c r="J39" s="80"/>
    </row>
    <row r="40" spans="1:10" s="70" customFormat="1" ht="26.25" customHeight="1">
      <c r="A40" s="71"/>
      <c r="B40" s="84"/>
      <c r="C40" s="74"/>
      <c r="D40" s="74"/>
      <c r="E40" s="85"/>
      <c r="F40" s="85"/>
      <c r="G40" s="85"/>
      <c r="H40" s="86"/>
      <c r="I40" s="76"/>
      <c r="J40" s="75"/>
    </row>
    <row r="41" spans="1:10" s="70" customFormat="1" ht="21.75" customHeight="1">
      <c r="A41" s="71"/>
      <c r="B41" s="84"/>
      <c r="C41" s="74"/>
      <c r="D41" s="74"/>
      <c r="E41" s="85"/>
      <c r="F41" s="85"/>
      <c r="G41" s="85"/>
      <c r="H41" s="86"/>
      <c r="I41" s="76"/>
      <c r="J41" s="74"/>
    </row>
    <row r="42" spans="5:9" s="88" customFormat="1" ht="25.5" customHeight="1">
      <c r="E42" s="89"/>
      <c r="F42" s="89"/>
      <c r="G42" s="90"/>
      <c r="H42" s="91"/>
      <c r="I42" s="91"/>
    </row>
    <row r="43" spans="2:10" s="74" customFormat="1" ht="21.75" customHeight="1">
      <c r="B43" s="84"/>
      <c r="D43" s="92"/>
      <c r="E43" s="87"/>
      <c r="F43" s="87"/>
      <c r="G43" s="87"/>
      <c r="H43" s="76"/>
      <c r="I43" s="76"/>
      <c r="J43" s="80"/>
    </row>
    <row r="44" spans="2:10" s="74" customFormat="1" ht="21.75" customHeight="1">
      <c r="B44" s="84"/>
      <c r="C44" s="80"/>
      <c r="D44" s="92"/>
      <c r="E44" s="87"/>
      <c r="F44" s="87"/>
      <c r="G44" s="87"/>
      <c r="H44" s="76"/>
      <c r="I44" s="76"/>
      <c r="J44" s="80"/>
    </row>
    <row r="45" spans="2:10" s="74" customFormat="1" ht="33" customHeight="1">
      <c r="B45" s="84"/>
      <c r="D45" s="92"/>
      <c r="E45" s="87"/>
      <c r="F45" s="87"/>
      <c r="G45" s="87"/>
      <c r="H45" s="76"/>
      <c r="I45" s="76"/>
      <c r="J45" s="128"/>
    </row>
    <row r="46" spans="2:10" s="74" customFormat="1" ht="30" customHeight="1">
      <c r="B46" s="84"/>
      <c r="D46" s="92"/>
      <c r="E46" s="87"/>
      <c r="F46" s="87"/>
      <c r="G46" s="87"/>
      <c r="H46" s="76"/>
      <c r="I46" s="76"/>
      <c r="J46" s="128"/>
    </row>
    <row r="47" spans="2:9" s="74" customFormat="1" ht="28.5" customHeight="1">
      <c r="B47" s="84"/>
      <c r="C47" s="80"/>
      <c r="D47" s="92"/>
      <c r="E47" s="87"/>
      <c r="F47" s="87"/>
      <c r="G47" s="87"/>
      <c r="H47" s="76"/>
      <c r="I47" s="76"/>
    </row>
    <row r="48" spans="1:9" s="80" customFormat="1" ht="52.5" customHeight="1">
      <c r="A48" s="74"/>
      <c r="B48" s="84"/>
      <c r="D48" s="75"/>
      <c r="E48" s="87"/>
      <c r="F48" s="87"/>
      <c r="G48" s="87"/>
      <c r="H48" s="77"/>
      <c r="I48" s="77"/>
    </row>
    <row r="49" spans="1:9" s="80" customFormat="1" ht="29.25" customHeight="1">
      <c r="A49" s="74"/>
      <c r="B49" s="84"/>
      <c r="D49" s="75"/>
      <c r="E49" s="87"/>
      <c r="F49" s="87"/>
      <c r="G49" s="87"/>
      <c r="H49" s="77"/>
      <c r="I49" s="77"/>
    </row>
    <row r="50" spans="1:10" s="80" customFormat="1" ht="93.75" customHeight="1">
      <c r="A50" s="74"/>
      <c r="B50" s="84"/>
      <c r="D50" s="75"/>
      <c r="E50" s="87"/>
      <c r="F50" s="87"/>
      <c r="G50" s="87"/>
      <c r="H50" s="77"/>
      <c r="I50" s="77"/>
      <c r="J50" s="75"/>
    </row>
    <row r="51" spans="2:9" s="74" customFormat="1" ht="23.25" customHeight="1">
      <c r="B51" s="84"/>
      <c r="D51" s="92"/>
      <c r="E51" s="87"/>
      <c r="F51" s="87"/>
      <c r="G51" s="87"/>
      <c r="H51" s="76"/>
      <c r="I51" s="76"/>
    </row>
    <row r="52" spans="2:9" s="74" customFormat="1" ht="20.25" customHeight="1">
      <c r="B52" s="84"/>
      <c r="D52" s="92"/>
      <c r="E52" s="85"/>
      <c r="F52" s="85"/>
      <c r="G52" s="85"/>
      <c r="H52" s="76"/>
      <c r="I52" s="76"/>
    </row>
    <row r="53" spans="2:9" s="74" customFormat="1" ht="20.25" customHeight="1">
      <c r="B53" s="84"/>
      <c r="D53" s="92"/>
      <c r="E53" s="85"/>
      <c r="F53" s="85"/>
      <c r="G53" s="85"/>
      <c r="H53" s="76"/>
      <c r="I53" s="76"/>
    </row>
    <row r="54" spans="2:9" s="74" customFormat="1" ht="20.25" customHeight="1">
      <c r="B54" s="84"/>
      <c r="D54" s="92"/>
      <c r="E54" s="85"/>
      <c r="F54" s="85"/>
      <c r="G54" s="85"/>
      <c r="H54" s="76"/>
      <c r="I54" s="76"/>
    </row>
    <row r="55" spans="2:9" s="74" customFormat="1" ht="22.5" customHeight="1">
      <c r="B55" s="84"/>
      <c r="D55" s="92"/>
      <c r="E55" s="85"/>
      <c r="F55" s="85"/>
      <c r="G55" s="85"/>
      <c r="H55" s="76"/>
      <c r="I55" s="76"/>
    </row>
    <row r="56" spans="1:9" s="74" customFormat="1" ht="62.25" customHeight="1">
      <c r="A56" s="129"/>
      <c r="B56" s="84"/>
      <c r="D56" s="92"/>
      <c r="E56" s="85"/>
      <c r="F56" s="93"/>
      <c r="G56" s="85"/>
      <c r="H56" s="76"/>
      <c r="I56" s="76"/>
    </row>
    <row r="57" spans="1:9" s="74" customFormat="1" ht="30" customHeight="1">
      <c r="A57" s="129"/>
      <c r="B57" s="84"/>
      <c r="D57" s="92"/>
      <c r="E57" s="85"/>
      <c r="F57" s="93"/>
      <c r="G57" s="85"/>
      <c r="H57" s="76"/>
      <c r="I57" s="76"/>
    </row>
    <row r="58" spans="2:9" s="74" customFormat="1" ht="88.5" customHeight="1">
      <c r="B58" s="84"/>
      <c r="D58" s="92"/>
      <c r="E58" s="85"/>
      <c r="F58" s="93"/>
      <c r="G58" s="85"/>
      <c r="H58" s="76"/>
      <c r="I58" s="76"/>
    </row>
    <row r="59" spans="2:9" s="74" customFormat="1" ht="28.5" customHeight="1">
      <c r="B59" s="84"/>
      <c r="D59" s="92"/>
      <c r="E59" s="85"/>
      <c r="F59" s="93"/>
      <c r="G59" s="85"/>
      <c r="H59" s="76"/>
      <c r="I59" s="76"/>
    </row>
  </sheetData>
  <sheetProtection/>
  <mergeCells count="22">
    <mergeCell ref="A56:A57"/>
    <mergeCell ref="B12:D12"/>
    <mergeCell ref="B13:D13"/>
    <mergeCell ref="B14:D14"/>
    <mergeCell ref="B15:D15"/>
    <mergeCell ref="B16:D16"/>
    <mergeCell ref="B7:D7"/>
    <mergeCell ref="B8:D8"/>
    <mergeCell ref="B9:D9"/>
    <mergeCell ref="B10:D10"/>
    <mergeCell ref="B11:D11"/>
    <mergeCell ref="J45:J46"/>
    <mergeCell ref="A1:J1"/>
    <mergeCell ref="A2:J2"/>
    <mergeCell ref="E3:J3"/>
    <mergeCell ref="A4:A5"/>
    <mergeCell ref="B4:B5"/>
    <mergeCell ref="C4:C5"/>
    <mergeCell ref="D4:D5"/>
    <mergeCell ref="E4:E5"/>
    <mergeCell ref="F4:I4"/>
    <mergeCell ref="J4:J5"/>
  </mergeCells>
  <printOptions horizontalCentered="1"/>
  <pageMargins left="0.25" right="0.25" top="0.5" bottom="0.2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trannamdt1</dc:creator>
  <cp:keywords/>
  <dc:description/>
  <cp:lastModifiedBy>Lap-VPUBDB</cp:lastModifiedBy>
  <cp:lastPrinted>2015-06-16T07:06:00Z</cp:lastPrinted>
  <dcterms:created xsi:type="dcterms:W3CDTF">2014-11-03T09:38:59Z</dcterms:created>
  <dcterms:modified xsi:type="dcterms:W3CDTF">2015-06-26T00:32:42Z</dcterms:modified>
  <cp:category/>
  <cp:version/>
  <cp:contentType/>
  <cp:contentStatus/>
</cp:coreProperties>
</file>